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基本情報" state="visible" r:id="rId5"/>
    <sheet sheetId="3" name="議案と採決" state="visible" r:id="rId6"/>
    <sheet sheetId="4" name="議事録" state="visible" r:id="rId7"/>
    <sheet sheetId="5" name="役員会議事録" state="visible" r:id="rId8"/>
    <sheet sheetId="6" name="保存の一覧" state="visible" r:id="rId9"/>
  </sheets>
  <definedNames>
    <definedName name="_xlnm.Print_Area" localSheetId="1">'基本情報'!$A1:$C28</definedName>
    <definedName name="_xlnm.Print_Area" localSheetId="2">'議案と採決'!$A1:$M16</definedName>
    <definedName name="_xlnm.Print_Titles" localSheetId="2">'議案と採決'!$4:$4</definedName>
    <definedName name="_xlnm.Print_Area" localSheetId="3">'議事録'!$A1:$F39</definedName>
    <definedName name="_xlnm.Print_Area" localSheetId="4">'役員会議事録'!$A1:$B14</definedName>
    <definedName name="_xlnm.Print_Area" localSheetId="5">'保存の一覧'!$A1:$I38</definedName>
  </definedNames>
  <calcPr calcId="171027" fullCalcOnLoad="1"/>
</workbook>
</file>

<file path=xl/sharedStrings.xml><?xml version="1.0" encoding="utf-8"?>
<sst xmlns="http://schemas.openxmlformats.org/spreadsheetml/2006/main" count="141" uniqueCount="111">
  <si>
    <t>使い方（5 手順）</t>
  </si>
  <si>
    <t>手順</t>
  </si>
  <si>
    <t>いつ</t>
  </si>
  <si>
    <t>どのシート</t>
  </si>
  <si>
    <t>注意</t>
  </si>
  <si>
    <t>総会の前日まで</t>
  </si>
  <si>
    <t>基本情報・議案と採決</t>
  </si>
  <si>
    <t>「基本情報」に自治会名・年度・場所・会員数、「議案と採決」に議案名を先に入れる。2 つのシートを 1 部ずつ印刷して当日持っていく</t>
  </si>
  <si>
    <t>総会の当日</t>
  </si>
  <si>
    <t>基本情報・議案と採決（印刷した紙）</t>
  </si>
  <si>
    <t>開会で出席・委任状・書面表決書の数、議長と署名人の名前を「基本情報」に書く。議案ごとの賛成・反対・棄権は「議案と採決」に、閉会したら終了時刻を「基本情報」に書く</t>
  </si>
  <si>
    <t>3 日以内</t>
  </si>
  <si>
    <t>当日の紙の数を入れる。「数の確認」が「一致」になるまで見直す</t>
  </si>
  <si>
    <t>1 週間以内</t>
  </si>
  <si>
    <t>議事録</t>
  </si>
  <si>
    <t>印刷して議長と署名人 2 人に署名をもらう。2 枚以上ならホッチキスで留め、つなぎ目にも署名</t>
  </si>
  <si>
    <t>署名がそろったら</t>
  </si>
  <si>
    <t>保存の一覧</t>
  </si>
  <si>
    <t>原本の保管場所と回覧した日を書く。役員会の記録は「役員会議事録」を使う</t>
  </si>
  <si>
    <t>時期は私たちの目安です。規約に定めがあれば規約に従ってください</t>
  </si>
  <si>
    <t>会員数の数え方は、法人（認可地縁団体）なら個人です。世帯数だけでは届出に使えません（高島市・稲沢市の見本）</t>
  </si>
  <si>
    <t>項目は笠間市・山口市・稲沢市・取手市・高島市・沼津市の議事録の見本を参考にしています</t>
  </si>
  <si>
    <t>基本情報と出席の数</t>
  </si>
  <si>
    <t>項目</t>
  </si>
  <si>
    <t>入力</t>
  </si>
  <si>
    <t>書き方</t>
  </si>
  <si>
    <t>自治会名</t>
  </si>
  <si>
    <t>例 ○○自治会</t>
  </si>
  <si>
    <t>年度</t>
  </si>
  <si>
    <t>総会を開く年度（例 2027）</t>
  </si>
  <si>
    <t>総会の種類</t>
  </si>
  <si>
    <t/>
  </si>
  <si>
    <t>招集通知を出した日</t>
  </si>
  <si>
    <t>高島市の見本にある項目。空欄可</t>
  </si>
  <si>
    <t>開催日</t>
  </si>
  <si>
    <t>開始時刻</t>
  </si>
  <si>
    <t>終了時刻</t>
  </si>
  <si>
    <t>場所</t>
  </si>
  <si>
    <t>法人（認可地縁団体）か</t>
  </si>
  <si>
    <t>分からなければ市の担当窓口で確かめる</t>
  </si>
  <si>
    <t>会員数の数え方</t>
  </si>
  <si>
    <t>法人なら個人</t>
  </si>
  <si>
    <t>会員数（総数）</t>
  </si>
  <si>
    <t>規約で決まった数え方で</t>
  </si>
  <si>
    <t>本人出席</t>
  </si>
  <si>
    <t>委任状</t>
  </si>
  <si>
    <t>書面表決書</t>
  </si>
  <si>
    <t>出席とみなす数</t>
  </si>
  <si>
    <t>式。入力しない</t>
  </si>
  <si>
    <t>定足数の割合（規約）</t>
  </si>
  <si>
    <t>規約例は 2 分の 1 以上。自分の規約の割合を入れる</t>
  </si>
  <si>
    <t>定足数</t>
  </si>
  <si>
    <t>総会の成立</t>
  </si>
  <si>
    <t>司会</t>
  </si>
  <si>
    <t>議長</t>
  </si>
  <si>
    <t>議事録署名人 1</t>
  </si>
  <si>
    <t>議事録署名人 2</t>
  </si>
  <si>
    <t>記録した人（書記）</t>
  </si>
  <si>
    <t>数え方の注意</t>
  </si>
  <si>
    <t>議案と採決（当日はこの紙を印刷して書き込みます）</t>
  </si>
  <si>
    <t>No</t>
  </si>
  <si>
    <t>議案名</t>
  </si>
  <si>
    <t>説明した人</t>
  </si>
  <si>
    <t>質疑（要旨）</t>
  </si>
  <si>
    <t>決め方</t>
  </si>
  <si>
    <t>議決の要件</t>
  </si>
  <si>
    <t>賛成</t>
  </si>
  <si>
    <t>反対</t>
  </si>
  <si>
    <t>棄権・無効</t>
  </si>
  <si>
    <t>合計</t>
  </si>
  <si>
    <t>数の確認</t>
  </si>
  <si>
    <t>必要な賛成数</t>
  </si>
  <si>
    <t>結果</t>
  </si>
  <si>
    <t>議事録に載る文</t>
  </si>
  <si>
    <t>総会員の4分の3以上は、法人の自治会が規約を変えるときの法律の決まりです（地方自治法第260条の3。規約に別段の定めがあれば規約）。出席とみなす数がこれに届かなければ、全員が賛成しても可決になりません</t>
  </si>
  <si>
    <t>内容</t>
  </si>
  <si>
    <t>日時</t>
  </si>
  <si>
    <t>会員数</t>
  </si>
  <si>
    <t>出席者数</t>
  </si>
  <si>
    <t>議長・議事録署名人</t>
  </si>
  <si>
    <t>議案</t>
  </si>
  <si>
    <t>議事の経過と結果</t>
  </si>
  <si>
    <t>作成日と署名</t>
  </si>
  <si>
    <t>上記のとおり総会の議事録を作成し、議長及び議事録署名人は次に署名押印する。</t>
  </si>
  <si>
    <t xml:space="preserve">　　年　　月　　日</t>
  </si>
  <si>
    <t>印</t>
  </si>
  <si>
    <t>議事録署名人</t>
  </si>
  <si>
    <t>役員会 議事録</t>
  </si>
  <si>
    <t>出席者（役職と氏名）</t>
  </si>
  <si>
    <t>欠席者</t>
  </si>
  <si>
    <t>議題</t>
  </si>
  <si>
    <t>話し合ったこと（経過）</t>
  </si>
  <si>
    <t>決まったこと</t>
  </si>
  <si>
    <t>次回までにやること（誰が・いつまでに）</t>
  </si>
  <si>
    <t>次回の日時</t>
  </si>
  <si>
    <t>記録した人</t>
  </si>
  <si>
    <t>議事録の保存の一覧</t>
  </si>
  <si>
    <t>保存期間は法律の定めではありません。規約や文書保存の決まりに従います。下の例は西条市『○○自治会文書保存規程（作成例）』の年数です</t>
  </si>
  <si>
    <t>会議</t>
  </si>
  <si>
    <t>署名がそろった日</t>
  </si>
  <si>
    <t>原本の保管場所</t>
  </si>
  <si>
    <t>回覧・配布した日</t>
  </si>
  <si>
    <t>保存期間</t>
  </si>
  <si>
    <t>備考</t>
  </si>
  <si>
    <t>総会資料・議事録</t>
  </si>
  <si>
    <t>永久</t>
  </si>
  <si>
    <t>西条市『○○自治会文書保存規程（作成例）』の年数。作成例なので、自治会の決まりに合わせて直します</t>
  </si>
  <si>
    <t>役員会議事録</t>
  </si>
  <si>
    <t>10年</t>
  </si>
  <si>
    <t>会計帳簿・付属書類</t>
  </si>
  <si>
    <t>5年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</si>
</sst>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/d"/>
  </numFmts>
  <fonts count="11" x14ac:knownFonts="1">
    <font>
      <color theme="1"/>
      <family val="2"/>
      <scheme val="minor"/>
      <sz val="11"/>
      <name val="Calibri"/>
    </font>
    <font>
      <b/>
      <color rgb="FF0D2B6B"/>
      <sz val="14"/>
    </font>
    <font>
      <b/>
      <color rgb="FFFFFFFF"/>
    </font>
    <font>
      <sz val="10"/>
    </font>
    <font>
      <b/>
      <color rgb="FF0D2B6B"/>
      <sz val="16"/>
    </font>
    <font>
      <sz val="11"/>
    </font>
    <font>
      <b/>
    </font>
    <font>
      <color rgb="FF6B7280"/>
      <sz val="9"/>
    </font>
    <font>
      <b/>
      <color rgb="FFEA580C"/>
    </font>
    <font>
      <color rgb="FFEA580C"/>
    </font>
    <font/>
  </fonts>
  <fills count="6">
    <fill>
      <patternFill patternType="none"/>
    </fill>
    <fill>
      <patternFill patternType="gray125"/>
    </fill>
    <fill>
      <patternFill patternType="solid">
        <fgColor rgb="FF0D2B6B"/>
      </patternFill>
    </fill>
    <fill>
      <patternFill patternType="solid">
        <fgColor rgb="FFFFF1E6"/>
      </patternFill>
    </fill>
    <fill>
      <patternFill patternType="solid">
        <fgColor rgb="FFE6F4EA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B9CDE6"/>
      </left>
      <right style="thin">
        <color rgb="FFB9CDE6"/>
      </right>
      <top style="thin">
        <color rgb="FFB9CDE6"/>
      </top>
      <bottom style="thin">
        <color rgb="FFB9CDE6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164" fontId="6" fillId="4" borderId="1" xfId="0" applyNumberFormat="1" applyFont="1" applyFill="1" applyBorder="1" applyAlignment="1">
      <alignment horizontal="left" vertical="center" wrapText="1"/>
    </xf>
    <xf numFmtId="20" fontId="6" fillId="4" borderId="1" xfId="0" applyNumberFormat="1" applyFont="1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6" fillId="0" borderId="0" xfId="0" applyFont="1"/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9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bottom"/>
    </xf>
    <xf numFmtId="0" fontId="0" fillId="0" borderId="2" xfId="0" applyBorder="1"/>
    <xf numFmtId="0" fontId="0" fillId="0" borderId="0" xfId="0" applyAlignment="1">
      <alignment horizontal="center" vertical="bottom"/>
    </xf>
    <xf numFmtId="0" fontId="7" fillId="0" borderId="0" xfId="0" applyFont="1" applyAlignment="1">
      <alignment vertical="center" wrapText="1"/>
    </xf>
    <xf numFmtId="0" fontId="10" fillId="4" borderId="1" xfId="0" applyFont="1" applyFill="1" applyBorder="1" applyAlignment="1">
      <alignment vertical="top" wrapText="1"/>
    </xf>
    <xf numFmtId="164" fontId="0" fillId="4" borderId="1" xfId="0" applyNumberFormat="1" applyFill="1" applyBorder="1" applyAlignment="1">
      <alignment horizontal="left" vertical="center"/>
    </xf>
    <xf numFmtId="164" fontId="0" fillId="4" borderId="1" xfId="0" applyNumberForma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6">
    <dxf>
      <font>
        <b/>
        <color rgb="FF0D47A1"/>
      </font>
    </dxf>
    <dxf>
      <fill>
        <patternFill patternType="solid">
          <bgColor rgb="FFFFF1E6"/>
        </patternFill>
      </fill>
    </dxf>
    <dxf>
      <font>
        <color rgb="FF0D47A1"/>
      </font>
    </dxf>
    <dxf>
      <font>
        <b/>
        <color rgb="FF0D47A1"/>
      </font>
    </dxf>
    <dxf>
      <fill>
        <patternFill patternType="solid">
          <bgColor rgb="FFFFF1E6"/>
        </patternFill>
      </fill>
    </dxf>
    <dxf>
      <fill>
        <patternFill patternType="solid">
          <bgColor rgb="FFFFF1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2"/>
  <sheetFormatPr defaultRowHeight="15" outlineLevelRow="0" outlineLevelCol="0" x14ac:dyDescent="55"/>
  <cols>
    <col min="1" max="1" width="6" customWidth="1"/>
    <col min="2" max="2" width="16" customWidth="1"/>
    <col min="3" max="3" width="24" customWidth="1"/>
    <col min="4" max="4" width="72" customWidth="1"/>
  </cols>
  <sheetData>
    <row r="1" ht="26" customHeight="1" spans="1:1" x14ac:dyDescent="0.25">
      <c r="A1" s="1" t="s">
        <v>0</v>
      </c>
    </row>
    <row r="3" ht="22" customHeight="1" spans="1:4" x14ac:dyDescent="0.25">
      <c r="A3" s="2" t="s">
        <v>1</v>
      </c>
      <c r="B3" s="2" t="s">
        <v>2</v>
      </c>
      <c r="C3" s="2" t="s">
        <v>3</v>
      </c>
      <c r="D3" s="2" t="s">
        <v>4</v>
      </c>
    </row>
    <row r="4" ht="48" customHeight="1" spans="1:4" x14ac:dyDescent="0.25">
      <c r="A4" s="3">
        <v>1</v>
      </c>
      <c r="B4" s="4" t="s">
        <v>5</v>
      </c>
      <c r="C4" s="4" t="s">
        <v>6</v>
      </c>
      <c r="D4" s="4" t="s">
        <v>7</v>
      </c>
    </row>
    <row r="5" ht="48" customHeight="1" spans="1:4" x14ac:dyDescent="0.25">
      <c r="A5" s="3">
        <v>2</v>
      </c>
      <c r="B5" s="4" t="s">
        <v>8</v>
      </c>
      <c r="C5" s="4" t="s">
        <v>9</v>
      </c>
      <c r="D5" s="4" t="s">
        <v>10</v>
      </c>
    </row>
    <row r="6" ht="48" customHeight="1" spans="1:4" x14ac:dyDescent="0.25">
      <c r="A6" s="3">
        <v>3</v>
      </c>
      <c r="B6" s="4" t="s">
        <v>11</v>
      </c>
      <c r="C6" s="4" t="s">
        <v>6</v>
      </c>
      <c r="D6" s="4" t="s">
        <v>12</v>
      </c>
    </row>
    <row r="7" ht="48" customHeight="1" spans="1:4" x14ac:dyDescent="0.25">
      <c r="A7" s="3">
        <v>4</v>
      </c>
      <c r="B7" s="4" t="s">
        <v>13</v>
      </c>
      <c r="C7" s="4" t="s">
        <v>14</v>
      </c>
      <c r="D7" s="4" t="s">
        <v>15</v>
      </c>
    </row>
    <row r="8" ht="48" customHeight="1" spans="1:4" x14ac:dyDescent="0.25">
      <c r="A8" s="3">
        <v>5</v>
      </c>
      <c r="B8" s="4" t="s">
        <v>16</v>
      </c>
      <c r="C8" s="4" t="s">
        <v>17</v>
      </c>
      <c r="D8" s="4" t="s">
        <v>18</v>
      </c>
    </row>
    <row r="10" ht="22" customHeight="1" spans="1:4" x14ac:dyDescent="0.25">
      <c r="A10" s="5" t="s">
        <v>19</v>
      </c>
      <c r="B10" s="5"/>
      <c r="C10" s="5"/>
      <c r="D10" s="5"/>
    </row>
    <row r="11" ht="22" customHeight="1" spans="1:4" x14ac:dyDescent="0.25">
      <c r="A11" s="5" t="s">
        <v>20</v>
      </c>
      <c r="B11" s="5"/>
      <c r="C11" s="5"/>
      <c r="D11" s="5"/>
    </row>
    <row r="12" ht="22" customHeight="1" spans="1:4" x14ac:dyDescent="0.25">
      <c r="A12" s="5" t="s">
        <v>21</v>
      </c>
      <c r="B12" s="5"/>
      <c r="C12" s="5"/>
      <c r="D12" s="5"/>
    </row>
  </sheetData>
  <mergeCells count="3">
    <mergeCell ref="A10:D10"/>
    <mergeCell ref="A11:D11"/>
    <mergeCell ref="A12:D12"/>
  </mergeCells>
  <pageMargins left="0.5" right="0.5" top="0.6" bottom="0.6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8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30" customWidth="1"/>
    <col min="3" max="3" width="44" customWidth="1"/>
  </cols>
  <sheetData>
    <row r="1" ht="28" customHeight="1" spans="1:1" x14ac:dyDescent="0.25">
      <c r="A1" s="6" t="s">
        <v>22</v>
      </c>
    </row>
    <row r="3" ht="22" customHeight="1" spans="1:3" x14ac:dyDescent="0.25">
      <c r="A3" s="2" t="s">
        <v>23</v>
      </c>
      <c r="B3" s="2" t="s">
        <v>24</v>
      </c>
      <c r="C3" s="2" t="s">
        <v>25</v>
      </c>
    </row>
    <row r="4" ht="26" customHeight="1" spans="1:3" x14ac:dyDescent="0.25">
      <c r="A4" s="7" t="s">
        <v>26</v>
      </c>
      <c r="B4" s="8"/>
      <c r="C4" s="9" t="s">
        <v>27</v>
      </c>
    </row>
    <row r="5" ht="26" customHeight="1" spans="1:3" x14ac:dyDescent="0.25">
      <c r="A5" s="7" t="s">
        <v>28</v>
      </c>
      <c r="B5" s="8"/>
      <c r="C5" s="9" t="s">
        <v>29</v>
      </c>
    </row>
    <row r="6" ht="26" customHeight="1" spans="1:3" x14ac:dyDescent="0.25">
      <c r="A6" s="7" t="s">
        <v>30</v>
      </c>
      <c r="B6" s="8"/>
      <c r="C6" s="9" t="s">
        <v>31</v>
      </c>
    </row>
    <row r="7" ht="26" customHeight="1" spans="1:3" x14ac:dyDescent="0.25">
      <c r="A7" s="7" t="s">
        <v>32</v>
      </c>
      <c r="B7" s="10"/>
      <c r="C7" s="9" t="s">
        <v>33</v>
      </c>
    </row>
    <row r="8" ht="26" customHeight="1" spans="1:3" x14ac:dyDescent="0.25">
      <c r="A8" s="7" t="s">
        <v>34</v>
      </c>
      <c r="B8" s="10"/>
      <c r="C8" s="9" t="s">
        <v>31</v>
      </c>
    </row>
    <row r="9" ht="26" customHeight="1" spans="1:3" x14ac:dyDescent="0.25">
      <c r="A9" s="7" t="s">
        <v>35</v>
      </c>
      <c r="B9" s="11"/>
      <c r="C9" s="9" t="s">
        <v>31</v>
      </c>
    </row>
    <row r="10" ht="26" customHeight="1" spans="1:3" x14ac:dyDescent="0.25">
      <c r="A10" s="7" t="s">
        <v>36</v>
      </c>
      <c r="B10" s="11"/>
      <c r="C10" s="9" t="s">
        <v>31</v>
      </c>
    </row>
    <row r="11" ht="26" customHeight="1" spans="1:3" x14ac:dyDescent="0.25">
      <c r="A11" s="7" t="s">
        <v>37</v>
      </c>
      <c r="B11" s="8"/>
      <c r="C11" s="9" t="s">
        <v>31</v>
      </c>
    </row>
    <row r="12" ht="26" customHeight="1" spans="1:3" x14ac:dyDescent="0.25">
      <c r="A12" s="7" t="s">
        <v>38</v>
      </c>
      <c r="B12" s="8"/>
      <c r="C12" s="9" t="s">
        <v>39</v>
      </c>
    </row>
    <row r="13" ht="26" customHeight="1" spans="1:3" x14ac:dyDescent="0.25">
      <c r="A13" s="7" t="s">
        <v>40</v>
      </c>
      <c r="B13" s="8"/>
      <c r="C13" s="9" t="s">
        <v>41</v>
      </c>
    </row>
    <row r="14" ht="26" customHeight="1" spans="1:3" x14ac:dyDescent="0.25">
      <c r="A14" s="7" t="s">
        <v>42</v>
      </c>
      <c r="B14" s="8"/>
      <c r="C14" s="9" t="s">
        <v>43</v>
      </c>
    </row>
    <row r="15" ht="26" customHeight="1" spans="1:3" x14ac:dyDescent="0.25">
      <c r="A15" s="7" t="s">
        <v>44</v>
      </c>
      <c r="B15" s="8"/>
      <c r="C15" s="9" t="s">
        <v>31</v>
      </c>
    </row>
    <row r="16" ht="26" customHeight="1" spans="1:3" x14ac:dyDescent="0.25">
      <c r="A16" s="7" t="s">
        <v>45</v>
      </c>
      <c r="B16" s="8"/>
      <c r="C16" s="9" t="s">
        <v>31</v>
      </c>
    </row>
    <row r="17" ht="26" customHeight="1" spans="1:3" x14ac:dyDescent="0.25">
      <c r="A17" s="7" t="s">
        <v>46</v>
      </c>
      <c r="B17" s="8"/>
      <c r="C17" s="9" t="s">
        <v>31</v>
      </c>
    </row>
    <row r="18" ht="26" customHeight="1" spans="1:3" x14ac:dyDescent="0.25">
      <c r="A18" s="7" t="s">
        <v>47</v>
      </c>
      <c r="B18" s="12">
        <f>SUM(B15:B17)</f>
      </c>
      <c r="C18" s="9" t="s">
        <v>48</v>
      </c>
    </row>
    <row r="19" ht="26" customHeight="1" spans="1:3" x14ac:dyDescent="0.25">
      <c r="A19" s="7" t="s">
        <v>49</v>
      </c>
      <c r="B19" s="8">
        <v>0.5</v>
      </c>
      <c r="C19" s="9" t="s">
        <v>50</v>
      </c>
    </row>
    <row r="20" ht="26" customHeight="1" spans="1:3" x14ac:dyDescent="0.25">
      <c r="A20" s="7" t="s">
        <v>51</v>
      </c>
      <c r="B20" s="12">
        <f>IF(B14="","",ROUNDUP(B14*B19,0))</f>
      </c>
      <c r="C20" s="9" t="s">
        <v>48</v>
      </c>
    </row>
    <row r="21" ht="26" customHeight="1" spans="1:3" x14ac:dyDescent="0.25">
      <c r="A21" s="7" t="s">
        <v>52</v>
      </c>
      <c r="B21" s="13">
        <f>IF(OR(B14="",B18=0),"数を入れてください",IF(B18&gt;=B20,"成立（"&amp;B18&amp;"名／定足数"&amp;B20&amp;"名）","定足数に足りません（"&amp;B18&amp;"名／定足数"&amp;B20&amp;"名）"))</f>
      </c>
      <c r="C21" s="9" t="s">
        <v>48</v>
      </c>
    </row>
    <row r="22" ht="26" customHeight="1" spans="1:3" x14ac:dyDescent="0.25">
      <c r="A22" s="7" t="s">
        <v>53</v>
      </c>
      <c r="B22" s="8"/>
      <c r="C22" s="9" t="s">
        <v>31</v>
      </c>
    </row>
    <row r="23" ht="26" customHeight="1" spans="1:3" x14ac:dyDescent="0.25">
      <c r="A23" s="7" t="s">
        <v>54</v>
      </c>
      <c r="B23" s="8"/>
      <c r="C23" s="9" t="s">
        <v>31</v>
      </c>
    </row>
    <row r="24" ht="26" customHeight="1" spans="1:3" x14ac:dyDescent="0.25">
      <c r="A24" s="7" t="s">
        <v>55</v>
      </c>
      <c r="B24" s="8"/>
      <c r="C24" s="9" t="s">
        <v>31</v>
      </c>
    </row>
    <row r="25" ht="26" customHeight="1" spans="1:3" x14ac:dyDescent="0.25">
      <c r="A25" s="7" t="s">
        <v>56</v>
      </c>
      <c r="B25" s="8"/>
      <c r="C25" s="9" t="s">
        <v>31</v>
      </c>
    </row>
    <row r="26" ht="26" customHeight="1" spans="1:3" x14ac:dyDescent="0.25">
      <c r="A26" s="7" t="s">
        <v>57</v>
      </c>
      <c r="B26" s="8"/>
      <c r="C26" s="9" t="s">
        <v>31</v>
      </c>
    </row>
    <row r="28" ht="30" customHeight="1" spans="1:3" x14ac:dyDescent="0.25">
      <c r="A28" s="7" t="s">
        <v>58</v>
      </c>
      <c r="B28" s="13">
        <f>IF(AND(B12="はい",B13="世帯"),"法人の自治会は個人で数えます。世帯数だけの記載は届出に使えません","")</f>
      </c>
      <c r="C28" s="13"/>
    </row>
  </sheetData>
  <mergeCells count="1">
    <mergeCell ref="B28:C28"/>
  </mergeCells>
  <conditionalFormatting sqref="B21">
    <cfRule type="expression" dxfId="0" priority="1">
      <formula>LEFT($B$21,2)="成立"</formula>
    </cfRule>
  </conditionalFormatting>
  <conditionalFormatting sqref="B28">
    <cfRule type="expression" dxfId="1" priority="2">
      <formula>$B$28&lt;&gt;""</formula>
    </cfRule>
  </conditionalFormatting>
  <dataValidations count="9">
    <dataValidation type="time" allowBlank="1" showErrorMessage="1" errorTitle="時刻" error="時刻を入れてください（例 10:00）" sqref="B10">
      <formula1>0</formula1>
      <formula2>0.999988425925926</formula2>
    </dataValidation>
    <dataValidation type="list" allowBlank="1" showErrorMessage="1" errorTitle="法人か" error="「はい」「いいえ」「分からない」から選んでください" sqref="B12">
      <formula1>"はい,いいえ,分からない"</formula1>
    </dataValidation>
    <dataValidation type="list" allowBlank="1" showErrorMessage="1" errorTitle="会員数の数え方" error="「個人」「世帯」から選んでください" sqref="B13">
      <formula1>"個人,世帯"</formula1>
    </dataValidation>
    <dataValidation type="whole" operator="greaterThanOrEqual" allowBlank="1" showErrorMessage="1" errorTitle="人数" error="0 以上の整数を入れてください" sqref="B14:B17">
      <formula1>0</formula1>
    </dataValidation>
    <dataValidation type="decimal" allowBlank="1" showErrorMessage="1" errorTitle="定足数の割合" error="0 より大きく 1 以下の小数を入れてください（例 2 分の 1 なら 0.5）" sqref="B19">
      <formula1>0.000001</formula1>
      <formula2>1</formula2>
    </dataValidation>
    <dataValidation type="whole" allowBlank="1" showErrorMessage="1" errorTitle="年度" error="西暦 4 桁で入れてください（例 2027）" sqref="B5">
      <formula1>2000</formula1>
      <formula2>2100</formula2>
    </dataValidation>
    <dataValidation type="list" allowBlank="1" showErrorMessage="1" errorTitle="総会の種類" error="「通常総会」「臨時総会」から選んでください" sqref="B6">
      <formula1>"通常総会,臨時総会"</formula1>
    </dataValidation>
    <dataValidation type="date" operator="greaterThan" allowBlank="1" showErrorMessage="1" errorTitle="日付" error="日付を入れてください（例 2027/4/25）" sqref="B7:B8">
      <formula1>36526</formula1>
    </dataValidation>
    <dataValidation type="time" allowBlank="1" showErrorMessage="1" errorTitle="時刻" error="時刻を入れてください（例 10:00）" sqref="B9:B10">
      <formula1>0</formula1>
      <formula2>0.999988425925926</formula2>
    </dataValidation>
  </dataValidations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30" customWidth="1"/>
    <col min="3" max="3" width="12" customWidth="1"/>
    <col min="4" max="4" width="30" customWidth="1"/>
    <col min="5" max="5" width="12" customWidth="1"/>
    <col min="6" max="6" width="18" customWidth="1"/>
    <col min="7" max="8" width="7" customWidth="1"/>
    <col min="9" max="9" width="8" customWidth="1"/>
    <col min="10" max="10" width="7" customWidth="1"/>
    <col min="11" max="11" width="20" customWidth="1"/>
    <col min="13" max="13" width="12" customWidth="1"/>
    <col min="14" max="14" width="60" customWidth="1"/>
  </cols>
  <sheetData>
    <row r="1" ht="28" customHeight="1" spans="1:1" x14ac:dyDescent="0.25">
      <c r="A1" s="6" t="s">
        <v>59</v>
      </c>
    </row>
    <row r="2" spans="1:1" x14ac:dyDescent="0.25">
      <c r="A2" s="14">
        <f>'基本情報'!B4&amp;"　"&amp;'基本情報'!B5&amp;"年度　"&amp;'基本情報'!B6</f>
      </c>
    </row>
    <row r="4" ht="32" customHeight="1" spans="1:14" x14ac:dyDescent="0.25">
      <c r="A4" s="2" t="s">
        <v>60</v>
      </c>
      <c r="B4" s="2" t="s">
        <v>61</v>
      </c>
      <c r="C4" s="2" t="s">
        <v>62</v>
      </c>
      <c r="D4" s="2" t="s">
        <v>63</v>
      </c>
      <c r="E4" s="2" t="s">
        <v>64</v>
      </c>
      <c r="F4" s="2" t="s">
        <v>65</v>
      </c>
      <c r="G4" s="2" t="s">
        <v>66</v>
      </c>
      <c r="H4" s="2" t="s">
        <v>67</v>
      </c>
      <c r="I4" s="2" t="s">
        <v>68</v>
      </c>
      <c r="J4" s="2" t="s">
        <v>69</v>
      </c>
      <c r="K4" s="2" t="s">
        <v>70</v>
      </c>
      <c r="L4" s="2" t="s">
        <v>71</v>
      </c>
      <c r="M4" s="2" t="s">
        <v>72</v>
      </c>
      <c r="N4" s="2" t="s">
        <v>73</v>
      </c>
    </row>
    <row r="5" ht="36" customHeight="1" spans="1:14" x14ac:dyDescent="0.25">
      <c r="A5" s="3">
        <v>1</v>
      </c>
      <c r="B5" s="15"/>
      <c r="C5" s="16"/>
      <c r="D5" s="15"/>
      <c r="E5" s="17"/>
      <c r="F5" s="16"/>
      <c r="G5" s="17"/>
      <c r="H5" s="17"/>
      <c r="I5" s="17"/>
      <c r="J5" s="18">
        <f>IF(B5="","",G5+H5+I5)</f>
      </c>
      <c r="K5" s="19">
        <f>IF(B5="","",IF(J5='基本情報'!$B$18,"一致","合計が出席とみなす数（"&amp;'基本情報'!$B$18&amp;"名）と違います"))</f>
      </c>
      <c r="L5" s="18">
        <f>IF(B5="","",IF(F5="出席者の過半数",INT('基本情報'!$B$18/2)+1,IF(F5="出席者の3分の2以上",ROUNDUP('基本情報'!$B$18*2/3,0),IF(F5="総会員の4分の3以上",ROUNDUP('基本情報'!$B$14*3/4,0),""))))</f>
      </c>
      <c r="M5" s="20">
        <f>IF(OR(B5="",G5="",L5=""),"",IF(AND(F5="出席者の過半数",G5=H5),"可否同数（規約に従う）",IF(G5&gt;=L5,"可決","否決")))</f>
      </c>
      <c r="N5" s="12">
        <f>IF(OR(B5="",M5=""),"","第"&amp;A5&amp;"号議案「"&amp;B5&amp;"」"&amp;IF(D5="","は、"&amp;IF(C5="","",C5&amp;"が説明し、")&amp;"質疑はなく、",IF(C5="","について、","は、"&amp;C5&amp;"が説明した。")&amp;"質疑では"&amp;IF(RIGHT(D5,1)="。",LEFT(D5,LEN(D5)-1),D5)&amp;"。採決の結果、")&amp;"賛成"&amp;G5&amp;"名、反対"&amp;N(H5)&amp;"名"&amp;IF(I5&gt;0,"、棄権・無効"&amp;I5&amp;"名","")&amp;"で"&amp;IF(M5="可決","可決した。",IF(M5="否決","否決した。","可否同数となった。")))</f>
      </c>
    </row>
    <row r="6" ht="36" customHeight="1" spans="1:14" x14ac:dyDescent="0.25">
      <c r="A6" s="3">
        <v>2</v>
      </c>
      <c r="B6" s="15"/>
      <c r="C6" s="16"/>
      <c r="D6" s="15"/>
      <c r="E6" s="17"/>
      <c r="F6" s="16"/>
      <c r="G6" s="17"/>
      <c r="H6" s="17"/>
      <c r="I6" s="17"/>
      <c r="J6" s="18">
        <f>IF(B6="","",G6+H6+I6)</f>
      </c>
      <c r="K6" s="19">
        <f>IF(B6="","",IF(J6='基本情報'!$B$18,"一致","合計が出席とみなす数（"&amp;'基本情報'!$B$18&amp;"名）と違います"))</f>
      </c>
      <c r="L6" s="18">
        <f>IF(B6="","",IF(F6="出席者の過半数",INT('基本情報'!$B$18/2)+1,IF(F6="出席者の3分の2以上",ROUNDUP('基本情報'!$B$18*2/3,0),IF(F6="総会員の4分の3以上",ROUNDUP('基本情報'!$B$14*3/4,0),""))))</f>
      </c>
      <c r="M6" s="20">
        <f>IF(OR(B6="",G6="",L6=""),"",IF(AND(F6="出席者の過半数",G6=H6),"可否同数（規約に従う）",IF(G6&gt;=L6,"可決","否決")))</f>
      </c>
      <c r="N6" s="12">
        <f>IF(OR(B6="",M6=""),"","第"&amp;A6&amp;"号議案「"&amp;B6&amp;"」"&amp;IF(D6="","は、"&amp;IF(C6="","",C6&amp;"が説明し、")&amp;"質疑はなく、",IF(C6="","について、","は、"&amp;C6&amp;"が説明した。")&amp;"質疑では"&amp;IF(RIGHT(D6,1)="。",LEFT(D6,LEN(D6)-1),D6)&amp;"。採決の結果、")&amp;"賛成"&amp;G6&amp;"名、反対"&amp;N(H6)&amp;"名"&amp;IF(I6&gt;0,"、棄権・無効"&amp;I6&amp;"名","")&amp;"で"&amp;IF(M6="可決","可決した。",IF(M6="否決","否決した。","可否同数となった。")))</f>
      </c>
    </row>
    <row r="7" ht="36" customHeight="1" spans="1:14" x14ac:dyDescent="0.25">
      <c r="A7" s="3">
        <v>3</v>
      </c>
      <c r="B7" s="15"/>
      <c r="C7" s="16"/>
      <c r="D7" s="15"/>
      <c r="E7" s="17"/>
      <c r="F7" s="16"/>
      <c r="G7" s="17"/>
      <c r="H7" s="17"/>
      <c r="I7" s="17"/>
      <c r="J7" s="18">
        <f>IF(B7="","",G7+H7+I7)</f>
      </c>
      <c r="K7" s="19">
        <f>IF(B7="","",IF(J7='基本情報'!$B$18,"一致","合計が出席とみなす数（"&amp;'基本情報'!$B$18&amp;"名）と違います"))</f>
      </c>
      <c r="L7" s="18">
        <f>IF(B7="","",IF(F7="出席者の過半数",INT('基本情報'!$B$18/2)+1,IF(F7="出席者の3分の2以上",ROUNDUP('基本情報'!$B$18*2/3,0),IF(F7="総会員の4分の3以上",ROUNDUP('基本情報'!$B$14*3/4,0),""))))</f>
      </c>
      <c r="M7" s="20">
        <f>IF(OR(B7="",G7="",L7=""),"",IF(AND(F7="出席者の過半数",G7=H7),"可否同数（規約に従う）",IF(G7&gt;=L7,"可決","否決")))</f>
      </c>
      <c r="N7" s="12">
        <f>IF(OR(B7="",M7=""),"","第"&amp;A7&amp;"号議案「"&amp;B7&amp;"」"&amp;IF(D7="","は、"&amp;IF(C7="","",C7&amp;"が説明し、")&amp;"質疑はなく、",IF(C7="","について、","は、"&amp;C7&amp;"が説明した。")&amp;"質疑では"&amp;IF(RIGHT(D7,1)="。",LEFT(D7,LEN(D7)-1),D7)&amp;"。採決の結果、")&amp;"賛成"&amp;G7&amp;"名、反対"&amp;N(H7)&amp;"名"&amp;IF(I7&gt;0,"、棄権・無効"&amp;I7&amp;"名","")&amp;"で"&amp;IF(M7="可決","可決した。",IF(M7="否決","否決した。","可否同数となった。")))</f>
      </c>
    </row>
    <row r="8" ht="36" customHeight="1" spans="1:14" x14ac:dyDescent="0.25">
      <c r="A8" s="3">
        <v>4</v>
      </c>
      <c r="B8" s="15"/>
      <c r="C8" s="16"/>
      <c r="D8" s="15"/>
      <c r="E8" s="17"/>
      <c r="F8" s="16"/>
      <c r="G8" s="17"/>
      <c r="H8" s="17"/>
      <c r="I8" s="17"/>
      <c r="J8" s="18">
        <f>IF(B8="","",G8+H8+I8)</f>
      </c>
      <c r="K8" s="19">
        <f>IF(B8="","",IF(J8='基本情報'!$B$18,"一致","合計が出席とみなす数（"&amp;'基本情報'!$B$18&amp;"名）と違います"))</f>
      </c>
      <c r="L8" s="18">
        <f>IF(B8="","",IF(F8="出席者の過半数",INT('基本情報'!$B$18/2)+1,IF(F8="出席者の3分の2以上",ROUNDUP('基本情報'!$B$18*2/3,0),IF(F8="総会員の4分の3以上",ROUNDUP('基本情報'!$B$14*3/4,0),""))))</f>
      </c>
      <c r="M8" s="20">
        <f>IF(OR(B8="",G8="",L8=""),"",IF(AND(F8="出席者の過半数",G8=H8),"可否同数（規約に従う）",IF(G8&gt;=L8,"可決","否決")))</f>
      </c>
      <c r="N8" s="12">
        <f>IF(OR(B8="",M8=""),"","第"&amp;A8&amp;"号議案「"&amp;B8&amp;"」"&amp;IF(D8="","は、"&amp;IF(C8="","",C8&amp;"が説明し、")&amp;"質疑はなく、",IF(C8="","について、","は、"&amp;C8&amp;"が説明した。")&amp;"質疑では"&amp;IF(RIGHT(D8,1)="。",LEFT(D8,LEN(D8)-1),D8)&amp;"。採決の結果、")&amp;"賛成"&amp;G8&amp;"名、反対"&amp;N(H8)&amp;"名"&amp;IF(I8&gt;0,"、棄権・無効"&amp;I8&amp;"名","")&amp;"で"&amp;IF(M8="可決","可決した。",IF(M8="否決","否決した。","可否同数となった。")))</f>
      </c>
    </row>
    <row r="9" ht="36" customHeight="1" spans="1:14" x14ac:dyDescent="0.25">
      <c r="A9" s="3">
        <v>5</v>
      </c>
      <c r="B9" s="15"/>
      <c r="C9" s="16"/>
      <c r="D9" s="15"/>
      <c r="E9" s="17"/>
      <c r="F9" s="16"/>
      <c r="G9" s="17"/>
      <c r="H9" s="17"/>
      <c r="I9" s="17"/>
      <c r="J9" s="18">
        <f>IF(B9="","",G9+H9+I9)</f>
      </c>
      <c r="K9" s="19">
        <f>IF(B9="","",IF(J9='基本情報'!$B$18,"一致","合計が出席とみなす数（"&amp;'基本情報'!$B$18&amp;"名）と違います"))</f>
      </c>
      <c r="L9" s="18">
        <f>IF(B9="","",IF(F9="出席者の過半数",INT('基本情報'!$B$18/2)+1,IF(F9="出席者の3分の2以上",ROUNDUP('基本情報'!$B$18*2/3,0),IF(F9="総会員の4分の3以上",ROUNDUP('基本情報'!$B$14*3/4,0),""))))</f>
      </c>
      <c r="M9" s="20">
        <f>IF(OR(B9="",G9="",L9=""),"",IF(AND(F9="出席者の過半数",G9=H9),"可否同数（規約に従う）",IF(G9&gt;=L9,"可決","否決")))</f>
      </c>
      <c r="N9" s="12">
        <f>IF(OR(B9="",M9=""),"","第"&amp;A9&amp;"号議案「"&amp;B9&amp;"」"&amp;IF(D9="","は、"&amp;IF(C9="","",C9&amp;"が説明し、")&amp;"質疑はなく、",IF(C9="","について、","は、"&amp;C9&amp;"が説明した。")&amp;"質疑では"&amp;IF(RIGHT(D9,1)="。",LEFT(D9,LEN(D9)-1),D9)&amp;"。採決の結果、")&amp;"賛成"&amp;G9&amp;"名、反対"&amp;N(H9)&amp;"名"&amp;IF(I9&gt;0,"、棄権・無効"&amp;I9&amp;"名","")&amp;"で"&amp;IF(M9="可決","可決した。",IF(M9="否決","否決した。","可否同数となった。")))</f>
      </c>
    </row>
    <row r="10" ht="36" customHeight="1" spans="1:14" x14ac:dyDescent="0.25">
      <c r="A10" s="3">
        <v>6</v>
      </c>
      <c r="B10" s="15"/>
      <c r="C10" s="16"/>
      <c r="D10" s="15"/>
      <c r="E10" s="17"/>
      <c r="F10" s="16"/>
      <c r="G10" s="17"/>
      <c r="H10" s="17"/>
      <c r="I10" s="17"/>
      <c r="J10" s="18">
        <f>IF(B10="","",G10+H10+I10)</f>
      </c>
      <c r="K10" s="19">
        <f>IF(B10="","",IF(J10='基本情報'!$B$18,"一致","合計が出席とみなす数（"&amp;'基本情報'!$B$18&amp;"名）と違います"))</f>
      </c>
      <c r="L10" s="18">
        <f>IF(B10="","",IF(F10="出席者の過半数",INT('基本情報'!$B$18/2)+1,IF(F10="出席者の3分の2以上",ROUNDUP('基本情報'!$B$18*2/3,0),IF(F10="総会員の4分の3以上",ROUNDUP('基本情報'!$B$14*3/4,0),""))))</f>
      </c>
      <c r="M10" s="20">
        <f>IF(OR(B10="",G10="",L10=""),"",IF(AND(F10="出席者の過半数",G10=H10),"可否同数（規約に従う）",IF(G10&gt;=L10,"可決","否決")))</f>
      </c>
      <c r="N10" s="12">
        <f>IF(OR(B10="",M10=""),"","第"&amp;A10&amp;"号議案「"&amp;B10&amp;"」"&amp;IF(D10="","は、"&amp;IF(C10="","",C10&amp;"が説明し、")&amp;"質疑はなく、",IF(C10="","について、","は、"&amp;C10&amp;"が説明した。")&amp;"質疑では"&amp;IF(RIGHT(D10,1)="。",LEFT(D10,LEN(D10)-1),D10)&amp;"。採決の結果、")&amp;"賛成"&amp;G10&amp;"名、反対"&amp;N(H10)&amp;"名"&amp;IF(I10&gt;0,"、棄権・無効"&amp;I10&amp;"名","")&amp;"で"&amp;IF(M10="可決","可決した。",IF(M10="否決","否決した。","可否同数となった。")))</f>
      </c>
    </row>
    <row r="11" ht="36" customHeight="1" spans="1:14" x14ac:dyDescent="0.25">
      <c r="A11" s="3">
        <v>7</v>
      </c>
      <c r="B11" s="15"/>
      <c r="C11" s="16"/>
      <c r="D11" s="15"/>
      <c r="E11" s="17"/>
      <c r="F11" s="16"/>
      <c r="G11" s="17"/>
      <c r="H11" s="17"/>
      <c r="I11" s="17"/>
      <c r="J11" s="18">
        <f>IF(B11="","",G11+H11+I11)</f>
      </c>
      <c r="K11" s="19">
        <f>IF(B11="","",IF(J11='基本情報'!$B$18,"一致","合計が出席とみなす数（"&amp;'基本情報'!$B$18&amp;"名）と違います"))</f>
      </c>
      <c r="L11" s="18">
        <f>IF(B11="","",IF(F11="出席者の過半数",INT('基本情報'!$B$18/2)+1,IF(F11="出席者の3分の2以上",ROUNDUP('基本情報'!$B$18*2/3,0),IF(F11="総会員の4分の3以上",ROUNDUP('基本情報'!$B$14*3/4,0),""))))</f>
      </c>
      <c r="M11" s="20">
        <f>IF(OR(B11="",G11="",L11=""),"",IF(AND(F11="出席者の過半数",G11=H11),"可否同数（規約に従う）",IF(G11&gt;=L11,"可決","否決")))</f>
      </c>
      <c r="N11" s="12">
        <f>IF(OR(B11="",M11=""),"","第"&amp;A11&amp;"号議案「"&amp;B11&amp;"」"&amp;IF(D11="","は、"&amp;IF(C11="","",C11&amp;"が説明し、")&amp;"質疑はなく、",IF(C11="","について、","は、"&amp;C11&amp;"が説明した。")&amp;"質疑では"&amp;IF(RIGHT(D11,1)="。",LEFT(D11,LEN(D11)-1),D11)&amp;"。採決の結果、")&amp;"賛成"&amp;G11&amp;"名、反対"&amp;N(H11)&amp;"名"&amp;IF(I11&gt;0,"、棄権・無効"&amp;I11&amp;"名","")&amp;"で"&amp;IF(M11="可決","可決した。",IF(M11="否決","否決した。","可否同数となった。")))</f>
      </c>
    </row>
    <row r="12" ht="36" customHeight="1" spans="1:14" x14ac:dyDescent="0.25">
      <c r="A12" s="3">
        <v>8</v>
      </c>
      <c r="B12" s="15"/>
      <c r="C12" s="16"/>
      <c r="D12" s="15"/>
      <c r="E12" s="17"/>
      <c r="F12" s="16"/>
      <c r="G12" s="17"/>
      <c r="H12" s="17"/>
      <c r="I12" s="17"/>
      <c r="J12" s="18">
        <f>IF(B12="","",G12+H12+I12)</f>
      </c>
      <c r="K12" s="19">
        <f>IF(B12="","",IF(J12='基本情報'!$B$18,"一致","合計が出席とみなす数（"&amp;'基本情報'!$B$18&amp;"名）と違います"))</f>
      </c>
      <c r="L12" s="18">
        <f>IF(B12="","",IF(F12="出席者の過半数",INT('基本情報'!$B$18/2)+1,IF(F12="出席者の3分の2以上",ROUNDUP('基本情報'!$B$18*2/3,0),IF(F12="総会員の4分の3以上",ROUNDUP('基本情報'!$B$14*3/4,0),""))))</f>
      </c>
      <c r="M12" s="20">
        <f>IF(OR(B12="",G12="",L12=""),"",IF(AND(F12="出席者の過半数",G12=H12),"可否同数（規約に従う）",IF(G12&gt;=L12,"可決","否決")))</f>
      </c>
      <c r="N12" s="12">
        <f>IF(OR(B12="",M12=""),"","第"&amp;A12&amp;"号議案「"&amp;B12&amp;"」"&amp;IF(D12="","は、"&amp;IF(C12="","",C12&amp;"が説明し、")&amp;"質疑はなく、",IF(C12="","について、","は、"&amp;C12&amp;"が説明した。")&amp;"質疑では"&amp;IF(RIGHT(D12,1)="。",LEFT(D12,LEN(D12)-1),D12)&amp;"。採決の結果、")&amp;"賛成"&amp;G12&amp;"名、反対"&amp;N(H12)&amp;"名"&amp;IF(I12&gt;0,"、棄権・無効"&amp;I12&amp;"名","")&amp;"で"&amp;IF(M12="可決","可決した。",IF(M12="否決","否決した。","可否同数となった。")))</f>
      </c>
    </row>
    <row r="13" ht="36" customHeight="1" spans="1:14" x14ac:dyDescent="0.25">
      <c r="A13" s="3">
        <v>9</v>
      </c>
      <c r="B13" s="15"/>
      <c r="C13" s="16"/>
      <c r="D13" s="15"/>
      <c r="E13" s="17"/>
      <c r="F13" s="16"/>
      <c r="G13" s="17"/>
      <c r="H13" s="17"/>
      <c r="I13" s="17"/>
      <c r="J13" s="18">
        <f>IF(B13="","",G13+H13+I13)</f>
      </c>
      <c r="K13" s="19">
        <f>IF(B13="","",IF(J13='基本情報'!$B$18,"一致","合計が出席とみなす数（"&amp;'基本情報'!$B$18&amp;"名）と違います"))</f>
      </c>
      <c r="L13" s="18">
        <f>IF(B13="","",IF(F13="出席者の過半数",INT('基本情報'!$B$18/2)+1,IF(F13="出席者の3分の2以上",ROUNDUP('基本情報'!$B$18*2/3,0),IF(F13="総会員の4分の3以上",ROUNDUP('基本情報'!$B$14*3/4,0),""))))</f>
      </c>
      <c r="M13" s="20">
        <f>IF(OR(B13="",G13="",L13=""),"",IF(AND(F13="出席者の過半数",G13=H13),"可否同数（規約に従う）",IF(G13&gt;=L13,"可決","否決")))</f>
      </c>
      <c r="N13" s="12">
        <f>IF(OR(B13="",M13=""),"","第"&amp;A13&amp;"号議案「"&amp;B13&amp;"」"&amp;IF(D13="","は、"&amp;IF(C13="","",C13&amp;"が説明し、")&amp;"質疑はなく、",IF(C13="","について、","は、"&amp;C13&amp;"が説明した。")&amp;"質疑では"&amp;IF(RIGHT(D13,1)="。",LEFT(D13,LEN(D13)-1),D13)&amp;"。採決の結果、")&amp;"賛成"&amp;G13&amp;"名、反対"&amp;N(H13)&amp;"名"&amp;IF(I13&gt;0,"、棄権・無効"&amp;I13&amp;"名","")&amp;"で"&amp;IF(M13="可決","可決した。",IF(M13="否決","否決した。","可否同数となった。")))</f>
      </c>
    </row>
    <row r="14" ht="36" customHeight="1" spans="1:14" x14ac:dyDescent="0.25">
      <c r="A14" s="3">
        <v>10</v>
      </c>
      <c r="B14" s="15"/>
      <c r="C14" s="16"/>
      <c r="D14" s="15"/>
      <c r="E14" s="17"/>
      <c r="F14" s="16"/>
      <c r="G14" s="17"/>
      <c r="H14" s="17"/>
      <c r="I14" s="17"/>
      <c r="J14" s="18">
        <f>IF(B14="","",G14+H14+I14)</f>
      </c>
      <c r="K14" s="19">
        <f>IF(B14="","",IF(J14='基本情報'!$B$18,"一致","合計が出席とみなす数（"&amp;'基本情報'!$B$18&amp;"名）と違います"))</f>
      </c>
      <c r="L14" s="18">
        <f>IF(B14="","",IF(F14="出席者の過半数",INT('基本情報'!$B$18/2)+1,IF(F14="出席者の3分の2以上",ROUNDUP('基本情報'!$B$18*2/3,0),IF(F14="総会員の4分の3以上",ROUNDUP('基本情報'!$B$14*3/4,0),""))))</f>
      </c>
      <c r="M14" s="20">
        <f>IF(OR(B14="",G14="",L14=""),"",IF(AND(F14="出席者の過半数",G14=H14),"可否同数（規約に従う）",IF(G14&gt;=L14,"可決","否決")))</f>
      </c>
      <c r="N14" s="12">
        <f>IF(OR(B14="",M14=""),"","第"&amp;A14&amp;"号議案「"&amp;B14&amp;"」"&amp;IF(D14="","は、"&amp;IF(C14="","",C14&amp;"が説明し、")&amp;"質疑はなく、",IF(C14="","について、","は、"&amp;C14&amp;"が説明した。")&amp;"質疑では"&amp;IF(RIGHT(D14,1)="。",LEFT(D14,LEN(D14)-1),D14)&amp;"。採決の結果、")&amp;"賛成"&amp;G14&amp;"名、反対"&amp;N(H14)&amp;"名"&amp;IF(I14&gt;0,"、棄権・無効"&amp;I14&amp;"名","")&amp;"で"&amp;IF(M14="可決","可決した。",IF(M14="否決","否決した。","可否同数となった。")))</f>
      </c>
    </row>
    <row r="16" ht="36" customHeight="1" spans="1:13" x14ac:dyDescent="0.25">
      <c r="A16" s="5" t="s">
        <v>74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</sheetData>
  <mergeCells count="1">
    <mergeCell ref="A16:M16"/>
  </mergeCells>
  <conditionalFormatting sqref="K5:K14">
    <cfRule type="expression" dxfId="2" priority="1">
      <formula>$K5="一致"</formula>
    </cfRule>
  </conditionalFormatting>
  <conditionalFormatting sqref="M5:M14">
    <cfRule type="expression" dxfId="3" priority="2">
      <formula>$M5="可決"</formula>
    </cfRule>
  </conditionalFormatting>
  <dataValidations count="6">
    <dataValidation type="list" allowBlank="1" showErrorMessage="1" errorTitle="決め方" error="「挙手」「起立」「拍手」「書面の集計」「その他」から選んでください" sqref="E10:E14">
      <formula1>"挙手,起立,拍手,書面の集計,その他"</formula1>
    </dataValidation>
    <dataValidation type="list" allowBlank="1" showErrorMessage="1" errorTitle="決め方" error="「挙手」「起立」「拍手」「書面の集計」「その他」から選んでください" sqref="E5:E14">
      <formula1>"挙手,起立,拍手,書面の集計,その他"</formula1>
    </dataValidation>
    <dataValidation type="list" allowBlank="1" showErrorMessage="1" errorTitle="議決の要件" error="「出席者の過半数」「出席者の3分の2以上」「総会員の4分の3以上」から選んでください" sqref="F10:F14">
      <formula1>"出席者の過半数,出席者の3分の2以上,総会員の4分の3以上"</formula1>
    </dataValidation>
    <dataValidation type="list" allowBlank="1" showErrorMessage="1" errorTitle="議決の要件" error="「出席者の過半数」「出席者の3分の2以上」「総会員の4分の3以上」から選んでください" sqref="F5:F14">
      <formula1>"出席者の過半数,出席者の3分の2以上,総会員の4分の3以上"</formula1>
    </dataValidation>
    <dataValidation type="whole" operator="greaterThanOrEqual" allowBlank="1" showErrorMessage="1" errorTitle="人数" error="0 以上の整数を入れてください" sqref="G10:I14">
      <formula1>0</formula1>
    </dataValidation>
    <dataValidation type="whole" operator="greaterThanOrEqual" allowBlank="1" showErrorMessage="1" errorTitle="人数" error="0 以上の整数を入れてください" sqref="G5:I14">
      <formula1>0</formula1>
    </dataValidation>
  </dataValidations>
  <pageMargins left="0.5" right="0.5" top="0.6" bottom="0.6" header="0.2" footer="0.2"/>
  <pageSetup paperSize="9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FormatPr defaultRowHeight="15" outlineLevelRow="0" outlineLevelCol="0" x14ac:dyDescent="55"/>
  <cols>
    <col min="1" max="1" width="4" customWidth="1"/>
    <col min="2" max="2" width="18" customWidth="1"/>
    <col min="3" max="3" width="60" customWidth="1"/>
    <col min="4" max="5" width="3" customWidth="1"/>
    <col min="6" max="6" width="4" customWidth="1"/>
  </cols>
  <sheetData>
    <row r="1" ht="30" customHeight="1" spans="1:6" x14ac:dyDescent="0.25">
      <c r="A1" s="21">
        <f>'基本情報'!B5&amp;"年度　"&amp;'基本情報'!B4&amp;"　"&amp;'基本情報'!B6&amp;" 議事録"</f>
      </c>
      <c r="B1" s="21"/>
      <c r="C1" s="21"/>
      <c r="D1" s="21"/>
      <c r="E1" s="21"/>
      <c r="F1" s="21"/>
    </row>
    <row r="3" ht="22" customHeight="1" spans="1:3" x14ac:dyDescent="0.25">
      <c r="A3" s="2" t="s">
        <v>60</v>
      </c>
      <c r="B3" s="2" t="s">
        <v>23</v>
      </c>
      <c r="C3" s="2" t="s">
        <v>75</v>
      </c>
    </row>
    <row r="4" spans="1:3" x14ac:dyDescent="0.25">
      <c r="A4" s="3">
        <v>1</v>
      </c>
      <c r="B4" s="7" t="s">
        <v>30</v>
      </c>
      <c r="C4" s="4">
        <f>'基本情報'!B6&amp;""</f>
      </c>
    </row>
    <row r="5" spans="1:3" x14ac:dyDescent="0.25">
      <c r="A5" s="3">
        <v>2</v>
      </c>
      <c r="B5" s="7" t="s">
        <v>76</v>
      </c>
      <c r="C5" s="4">
        <f>IF('基本情報'!B8="","",TEXT('基本情報'!B8,"yyyy年m月d日")&amp;"　"&amp;TEXT('基本情報'!B9,"h時mm分")&amp;"から"&amp;TEXT('基本情報'!B10,"h時mm分")&amp;"まで")</f>
      </c>
    </row>
    <row r="6" spans="1:3" x14ac:dyDescent="0.25">
      <c r="A6" s="3">
        <v>3</v>
      </c>
      <c r="B6" s="7" t="s">
        <v>37</v>
      </c>
      <c r="C6" s="4">
        <f>'基本情報'!B11&amp;""</f>
      </c>
    </row>
    <row r="7" spans="1:3" x14ac:dyDescent="0.25">
      <c r="A7" s="3">
        <v>4</v>
      </c>
      <c r="B7" s="7" t="s">
        <v>77</v>
      </c>
      <c r="C7" s="4">
        <f>IF('基本情報'!B14="","",'基本情報'!B14&amp;"名（"&amp;'基本情報'!B13&amp;"で数えた数）")</f>
      </c>
    </row>
    <row r="8" spans="1:3" x14ac:dyDescent="0.25">
      <c r="A8" s="3">
        <v>5</v>
      </c>
      <c r="B8" s="7" t="s">
        <v>78</v>
      </c>
      <c r="C8" s="4">
        <f>IF('基本情報'!B14="","",'基本情報'!B18&amp;"名（本人出席"&amp;'基本情報'!B15&amp;"名、委任状"&amp;'基本情報'!B16&amp;"名、書面表決書"&amp;'基本情報'!B17&amp;"名）")</f>
      </c>
    </row>
    <row r="9" spans="1:3" x14ac:dyDescent="0.25">
      <c r="A9" s="3">
        <v>6</v>
      </c>
      <c r="B9" s="7" t="s">
        <v>79</v>
      </c>
      <c r="C9" s="4">
        <f>IF('基本情報'!B23="","",'基本情報'!B22&amp;"が開会を宣言し、出席者数が定足数を満たしたので総会が成立した旨を告げた。議長に"&amp;'基本情報'!B23&amp;"、議事録署名人に"&amp;'基本情報'!B24&amp;"、"&amp;'基本情報'!B25&amp;"の2名を選出した。")</f>
      </c>
    </row>
    <row r="10" spans="1:3" x14ac:dyDescent="0.25">
      <c r="A10" s="22">
        <v>7</v>
      </c>
      <c r="B10" s="23" t="s">
        <v>80</v>
      </c>
      <c r="C10" s="4">
        <f>IF('議案と採決'!B5="","","第"&amp;'議案と採決'!A5&amp;"号議案　"&amp;'議案と採決'!B5)</f>
      </c>
    </row>
    <row r="11" spans="1:3" x14ac:dyDescent="0.25">
      <c r="A11" s="22"/>
      <c r="B11" s="23"/>
      <c r="C11" s="4">
        <f>IF('議案と採決'!B6="","","第"&amp;'議案と採決'!A6&amp;"号議案　"&amp;'議案と採決'!B6)</f>
      </c>
    </row>
    <row r="12" spans="1:3" x14ac:dyDescent="0.25">
      <c r="A12" s="22"/>
      <c r="B12" s="23"/>
      <c r="C12" s="4">
        <f>IF('議案と採決'!B7="","","第"&amp;'議案と採決'!A7&amp;"号議案　"&amp;'議案と採決'!B7)</f>
      </c>
    </row>
    <row r="13" spans="1:3" x14ac:dyDescent="0.25">
      <c r="A13" s="22"/>
      <c r="B13" s="23"/>
      <c r="C13" s="4">
        <f>IF('議案と採決'!B8="","","第"&amp;'議案と採決'!A8&amp;"号議案　"&amp;'議案と採決'!B8)</f>
      </c>
    </row>
    <row r="14" spans="1:3" x14ac:dyDescent="0.25">
      <c r="A14" s="22"/>
      <c r="B14" s="23"/>
      <c r="C14" s="4">
        <f>IF('議案と採決'!B9="","","第"&amp;'議案と採決'!A9&amp;"号議案　"&amp;'議案と採決'!B9)</f>
      </c>
    </row>
    <row r="15" spans="1:3" x14ac:dyDescent="0.25">
      <c r="A15" s="22"/>
      <c r="B15" s="23"/>
      <c r="C15" s="4">
        <f>IF('議案と採決'!B10="","","第"&amp;'議案と採決'!A10&amp;"号議案　"&amp;'議案と採決'!B10)</f>
      </c>
    </row>
    <row r="16" spans="1:3" x14ac:dyDescent="0.25">
      <c r="A16" s="22"/>
      <c r="B16" s="23"/>
      <c r="C16" s="4">
        <f>IF('議案と採決'!B11="","","第"&amp;'議案と採決'!A11&amp;"号議案　"&amp;'議案と採決'!B11)</f>
      </c>
    </row>
    <row r="17" spans="1:3" x14ac:dyDescent="0.25">
      <c r="A17" s="22"/>
      <c r="B17" s="23"/>
      <c r="C17" s="4">
        <f>IF('議案と採決'!B12="","","第"&amp;'議案と採決'!A12&amp;"号議案　"&amp;'議案と採決'!B12)</f>
      </c>
    </row>
    <row r="18" spans="1:3" x14ac:dyDescent="0.25">
      <c r="A18" s="22"/>
      <c r="B18" s="23"/>
      <c r="C18" s="4">
        <f>IF('議案と採決'!B13="","","第"&amp;'議案と採決'!A13&amp;"号議案　"&amp;'議案と採決'!B13)</f>
      </c>
    </row>
    <row r="19" spans="1:3" x14ac:dyDescent="0.25">
      <c r="A19" s="22"/>
      <c r="B19" s="23"/>
      <c r="C19" s="4">
        <f>IF('議案と採決'!B14="","","第"&amp;'議案と採決'!A14&amp;"号議案　"&amp;'議案と採決'!B14)</f>
      </c>
    </row>
    <row r="20" spans="1:3" x14ac:dyDescent="0.25">
      <c r="A20" s="22">
        <v>8</v>
      </c>
      <c r="B20" s="23" t="s">
        <v>81</v>
      </c>
      <c r="C20" s="4">
        <f>'議案と採決'!N5&amp;""</f>
      </c>
    </row>
    <row r="21" spans="1:3" x14ac:dyDescent="0.25">
      <c r="A21" s="22"/>
      <c r="B21" s="23"/>
      <c r="C21" s="4">
        <f>'議案と採決'!N6&amp;""</f>
      </c>
    </row>
    <row r="22" spans="1:3" x14ac:dyDescent="0.25">
      <c r="A22" s="22"/>
      <c r="B22" s="23"/>
      <c r="C22" s="4">
        <f>'議案と採決'!N7&amp;""</f>
      </c>
    </row>
    <row r="23" spans="1:3" x14ac:dyDescent="0.25">
      <c r="A23" s="22"/>
      <c r="B23" s="23"/>
      <c r="C23" s="4">
        <f>'議案と採決'!N8&amp;""</f>
      </c>
    </row>
    <row r="24" spans="1:3" x14ac:dyDescent="0.25">
      <c r="A24" s="22"/>
      <c r="B24" s="23"/>
      <c r="C24" s="4">
        <f>'議案と採決'!N9&amp;""</f>
      </c>
    </row>
    <row r="25" spans="1:3" x14ac:dyDescent="0.25">
      <c r="A25" s="22"/>
      <c r="B25" s="23"/>
      <c r="C25" s="4">
        <f>'議案と採決'!N10&amp;""</f>
      </c>
    </row>
    <row r="26" spans="1:3" x14ac:dyDescent="0.25">
      <c r="A26" s="22"/>
      <c r="B26" s="23"/>
      <c r="C26" s="4">
        <f>'議案と採決'!N11&amp;""</f>
      </c>
    </row>
    <row r="27" spans="1:3" x14ac:dyDescent="0.25">
      <c r="A27" s="22"/>
      <c r="B27" s="23"/>
      <c r="C27" s="4">
        <f>'議案と採決'!N12&amp;""</f>
      </c>
    </row>
    <row r="28" spans="1:3" x14ac:dyDescent="0.25">
      <c r="A28" s="22"/>
      <c r="B28" s="23"/>
      <c r="C28" s="4">
        <f>'議案と採決'!N13&amp;""</f>
      </c>
    </row>
    <row r="29" spans="1:3" x14ac:dyDescent="0.25">
      <c r="A29" s="22"/>
      <c r="B29" s="23"/>
      <c r="C29" s="4">
        <f>'議案と採決'!N14&amp;""</f>
      </c>
    </row>
    <row r="30" spans="3:3" x14ac:dyDescent="0.25">
      <c r="C30" s="24">
        <f>IF('基本情報'!B10="","","以上で議事を終了し、"&amp;TEXT('基本情報'!B10,"h時mm分")&amp;"に閉会した。")</f>
      </c>
    </row>
    <row r="31" spans="1:2" x14ac:dyDescent="0.25">
      <c r="A31" s="3">
        <v>9</v>
      </c>
      <c r="B31" s="7" t="s">
        <v>82</v>
      </c>
    </row>
    <row r="32" ht="30" customHeight="1" spans="2:6" x14ac:dyDescent="0.25">
      <c r="B32" s="24" t="s">
        <v>83</v>
      </c>
      <c r="C32" s="24"/>
      <c r="D32" s="24"/>
      <c r="E32" s="24"/>
      <c r="F32" s="24"/>
    </row>
    <row r="34" spans="2:2" x14ac:dyDescent="0.25">
      <c r="B34" t="s">
        <v>84</v>
      </c>
    </row>
    <row r="35" ht="30" customHeight="1" spans="2:6" x14ac:dyDescent="0.25">
      <c r="B35" s="25" t="s">
        <v>54</v>
      </c>
      <c r="C35" s="26"/>
      <c r="D35" s="26"/>
      <c r="E35" s="26"/>
      <c r="F35" s="27" t="s">
        <v>85</v>
      </c>
    </row>
    <row r="36" ht="30" customHeight="1" spans="2:6" x14ac:dyDescent="0.25">
      <c r="B36" s="25" t="s">
        <v>86</v>
      </c>
      <c r="C36" s="26"/>
      <c r="D36" s="26"/>
      <c r="E36" s="26"/>
      <c r="F36" s="27" t="s">
        <v>85</v>
      </c>
    </row>
    <row r="37" ht="30" customHeight="1" spans="2:6" x14ac:dyDescent="0.25">
      <c r="B37" s="25" t="s">
        <v>86</v>
      </c>
      <c r="C37" s="26"/>
      <c r="D37" s="26"/>
      <c r="E37" s="26"/>
      <c r="F37" s="27" t="s">
        <v>85</v>
      </c>
    </row>
    <row r="39" spans="2:6" x14ac:dyDescent="0.25">
      <c r="B39" s="28">
        <f>"記録: "&amp;'基本情報'!B26</f>
      </c>
      <c r="C39" s="28"/>
      <c r="D39" s="28"/>
      <c r="E39" s="28"/>
      <c r="F39" s="28"/>
    </row>
  </sheetData>
  <mergeCells count="10">
    <mergeCell ref="A1:F1"/>
    <mergeCell ref="A10:A19"/>
    <mergeCell ref="B10:B19"/>
    <mergeCell ref="A20:A29"/>
    <mergeCell ref="B20:B29"/>
    <mergeCell ref="B32:F32"/>
    <mergeCell ref="C35:E35"/>
    <mergeCell ref="C36:E36"/>
    <mergeCell ref="C37:E37"/>
    <mergeCell ref="B39:F39"/>
  </mergeCells>
  <pageMargins left="0.5" right="0.5" top="0.6" bottom="0.6" header="0.2" footer="0.2"/>
  <pageSetup paperSize="9" orientation="portrait" horizontalDpi="4294967295" verticalDpi="4294967295" scale="100" fitToWidth="1" fitToHeight="0"/>
  <headerFooter>
    <oddFooter>&amp;Cページ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4"/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1" x14ac:dyDescent="0.25">
      <c r="A1" s="6" t="s">
        <v>87</v>
      </c>
    </row>
    <row r="4" ht="22" customHeight="1" spans="1:2" x14ac:dyDescent="0.25">
      <c r="A4" s="2" t="s">
        <v>23</v>
      </c>
      <c r="B4" s="2" t="s">
        <v>75</v>
      </c>
    </row>
    <row r="5" ht="30" customHeight="1" spans="1:2" x14ac:dyDescent="0.25">
      <c r="A5" s="7" t="s">
        <v>76</v>
      </c>
      <c r="B5" s="29"/>
    </row>
    <row r="6" ht="30" customHeight="1" spans="1:2" x14ac:dyDescent="0.25">
      <c r="A6" s="7" t="s">
        <v>37</v>
      </c>
      <c r="B6" s="29"/>
    </row>
    <row r="7" ht="30" customHeight="1" spans="1:2" x14ac:dyDescent="0.25">
      <c r="A7" s="7" t="s">
        <v>88</v>
      </c>
      <c r="B7" s="29"/>
    </row>
    <row r="8" ht="30" customHeight="1" spans="1:2" x14ac:dyDescent="0.25">
      <c r="A8" s="7" t="s">
        <v>89</v>
      </c>
      <c r="B8" s="29"/>
    </row>
    <row r="9" ht="30" customHeight="1" spans="1:2" x14ac:dyDescent="0.25">
      <c r="A9" s="7" t="s">
        <v>90</v>
      </c>
      <c r="B9" s="29"/>
    </row>
    <row r="10" ht="90" customHeight="1" spans="1:2" x14ac:dyDescent="0.25">
      <c r="A10" s="7" t="s">
        <v>91</v>
      </c>
      <c r="B10" s="29"/>
    </row>
    <row r="11" ht="90" customHeight="1" spans="1:2" x14ac:dyDescent="0.25">
      <c r="A11" s="7" t="s">
        <v>92</v>
      </c>
      <c r="B11" s="29"/>
    </row>
    <row r="12" ht="90" customHeight="1" spans="1:2" x14ac:dyDescent="0.25">
      <c r="A12" s="7" t="s">
        <v>93</v>
      </c>
      <c r="B12" s="29"/>
    </row>
    <row r="13" ht="30" customHeight="1" spans="1:2" x14ac:dyDescent="0.25">
      <c r="A13" s="7" t="s">
        <v>94</v>
      </c>
      <c r="B13" s="29"/>
    </row>
    <row r="14" ht="30" customHeight="1" spans="1:2" x14ac:dyDescent="0.25">
      <c r="A14" s="7" t="s">
        <v>95</v>
      </c>
      <c r="B14" s="29"/>
    </row>
  </sheetData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8" customWidth="1"/>
    <col min="3" max="4" width="12" customWidth="1"/>
    <col min="5" max="5" width="14" customWidth="1"/>
    <col min="6" max="6" width="26" customWidth="1"/>
    <col min="7" max="7" width="14" customWidth="1"/>
    <col min="8" max="8" width="10" customWidth="1"/>
    <col min="9" max="9" width="24" customWidth="1"/>
  </cols>
  <sheetData>
    <row r="1" ht="28" customHeight="1" spans="1:1" x14ac:dyDescent="0.25">
      <c r="A1" s="6" t="s">
        <v>96</v>
      </c>
    </row>
    <row r="3" ht="30" customHeight="1" spans="1:9" x14ac:dyDescent="0.25">
      <c r="A3" s="5" t="s">
        <v>97</v>
      </c>
      <c r="B3" s="5"/>
      <c r="C3" s="5"/>
      <c r="D3" s="5"/>
      <c r="E3" s="5"/>
      <c r="F3" s="5"/>
      <c r="G3" s="5"/>
      <c r="H3" s="5"/>
      <c r="I3" s="5"/>
    </row>
    <row r="4" ht="32" customHeight="1" spans="1:9" x14ac:dyDescent="0.25">
      <c r="A4" s="2" t="s">
        <v>60</v>
      </c>
      <c r="B4" s="2" t="s">
        <v>28</v>
      </c>
      <c r="C4" s="2" t="s">
        <v>98</v>
      </c>
      <c r="D4" s="2" t="s">
        <v>34</v>
      </c>
      <c r="E4" s="2" t="s">
        <v>99</v>
      </c>
      <c r="F4" s="2" t="s">
        <v>100</v>
      </c>
      <c r="G4" s="2" t="s">
        <v>101</v>
      </c>
      <c r="H4" s="2" t="s">
        <v>102</v>
      </c>
      <c r="I4" s="2" t="s">
        <v>103</v>
      </c>
    </row>
    <row r="5" ht="20" customHeight="1" spans="1:9" x14ac:dyDescent="0.25">
      <c r="A5" s="3">
        <v>1</v>
      </c>
      <c r="B5" s="16"/>
      <c r="C5" s="16"/>
      <c r="D5" s="30"/>
      <c r="E5" s="30"/>
      <c r="F5" s="15"/>
      <c r="G5" s="31"/>
      <c r="H5" s="15"/>
      <c r="I5" s="15"/>
    </row>
    <row r="6" ht="20" customHeight="1" spans="1:9" x14ac:dyDescent="0.25">
      <c r="A6" s="3">
        <v>2</v>
      </c>
      <c r="B6" s="16"/>
      <c r="C6" s="16"/>
      <c r="D6" s="30"/>
      <c r="E6" s="30"/>
      <c r="F6" s="15"/>
      <c r="G6" s="31"/>
      <c r="H6" s="15"/>
      <c r="I6" s="15"/>
    </row>
    <row r="7" ht="20" customHeight="1" spans="1:9" x14ac:dyDescent="0.25">
      <c r="A7" s="3">
        <v>3</v>
      </c>
      <c r="B7" s="16"/>
      <c r="C7" s="16"/>
      <c r="D7" s="30"/>
      <c r="E7" s="30"/>
      <c r="F7" s="15"/>
      <c r="G7" s="31"/>
      <c r="H7" s="15"/>
      <c r="I7" s="15"/>
    </row>
    <row r="8" ht="20" customHeight="1" spans="1:9" x14ac:dyDescent="0.25">
      <c r="A8" s="3">
        <v>4</v>
      </c>
      <c r="B8" s="16"/>
      <c r="C8" s="16"/>
      <c r="D8" s="30"/>
      <c r="E8" s="30"/>
      <c r="F8" s="15"/>
      <c r="G8" s="31"/>
      <c r="H8" s="15"/>
      <c r="I8" s="15"/>
    </row>
    <row r="9" ht="20" customHeight="1" spans="1:9" x14ac:dyDescent="0.25">
      <c r="A9" s="3">
        <v>5</v>
      </c>
      <c r="B9" s="16"/>
      <c r="C9" s="16"/>
      <c r="D9" s="30"/>
      <c r="E9" s="30"/>
      <c r="F9" s="15"/>
      <c r="G9" s="31"/>
      <c r="H9" s="15"/>
      <c r="I9" s="15"/>
    </row>
    <row r="10" ht="20" customHeight="1" spans="1:9" x14ac:dyDescent="0.25">
      <c r="A10" s="3">
        <v>6</v>
      </c>
      <c r="B10" s="16"/>
      <c r="C10" s="16"/>
      <c r="D10" s="30"/>
      <c r="E10" s="30"/>
      <c r="F10" s="15"/>
      <c r="G10" s="31"/>
      <c r="H10" s="15"/>
      <c r="I10" s="15"/>
    </row>
    <row r="11" ht="20" customHeight="1" spans="1:9" x14ac:dyDescent="0.25">
      <c r="A11" s="3">
        <v>7</v>
      </c>
      <c r="B11" s="16"/>
      <c r="C11" s="16"/>
      <c r="D11" s="30"/>
      <c r="E11" s="30"/>
      <c r="F11" s="15"/>
      <c r="G11" s="31"/>
      <c r="H11" s="15"/>
      <c r="I11" s="15"/>
    </row>
    <row r="12" ht="20" customHeight="1" spans="1:9" x14ac:dyDescent="0.25">
      <c r="A12" s="3">
        <v>8</v>
      </c>
      <c r="B12" s="16"/>
      <c r="C12" s="16"/>
      <c r="D12" s="30"/>
      <c r="E12" s="30"/>
      <c r="F12" s="15"/>
      <c r="G12" s="31"/>
      <c r="H12" s="15"/>
      <c r="I12" s="15"/>
    </row>
    <row r="13" ht="20" customHeight="1" spans="1:9" x14ac:dyDescent="0.25">
      <c r="A13" s="3">
        <v>9</v>
      </c>
      <c r="B13" s="16"/>
      <c r="C13" s="16"/>
      <c r="D13" s="30"/>
      <c r="E13" s="30"/>
      <c r="F13" s="15"/>
      <c r="G13" s="31"/>
      <c r="H13" s="15"/>
      <c r="I13" s="15"/>
    </row>
    <row r="14" ht="20" customHeight="1" spans="1:9" x14ac:dyDescent="0.25">
      <c r="A14" s="3">
        <v>10</v>
      </c>
      <c r="B14" s="16"/>
      <c r="C14" s="16"/>
      <c r="D14" s="30"/>
      <c r="E14" s="30"/>
      <c r="F14" s="15"/>
      <c r="G14" s="31"/>
      <c r="H14" s="15"/>
      <c r="I14" s="15"/>
    </row>
    <row r="15" ht="20" customHeight="1" spans="1:9" x14ac:dyDescent="0.25">
      <c r="A15" s="3">
        <v>11</v>
      </c>
      <c r="B15" s="16"/>
      <c r="C15" s="16"/>
      <c r="D15" s="30"/>
      <c r="E15" s="30"/>
      <c r="F15" s="15"/>
      <c r="G15" s="31"/>
      <c r="H15" s="15"/>
      <c r="I15" s="15"/>
    </row>
    <row r="16" ht="20" customHeight="1" spans="1:9" x14ac:dyDescent="0.25">
      <c r="A16" s="3">
        <v>12</v>
      </c>
      <c r="B16" s="16"/>
      <c r="C16" s="16"/>
      <c r="D16" s="30"/>
      <c r="E16" s="30"/>
      <c r="F16" s="15"/>
      <c r="G16" s="31"/>
      <c r="H16" s="15"/>
      <c r="I16" s="15"/>
    </row>
    <row r="17" ht="20" customHeight="1" spans="1:9" x14ac:dyDescent="0.25">
      <c r="A17" s="3">
        <v>13</v>
      </c>
      <c r="B17" s="16"/>
      <c r="C17" s="16"/>
      <c r="D17" s="30"/>
      <c r="E17" s="30"/>
      <c r="F17" s="15"/>
      <c r="G17" s="31"/>
      <c r="H17" s="15"/>
      <c r="I17" s="15"/>
    </row>
    <row r="18" ht="20" customHeight="1" spans="1:9" x14ac:dyDescent="0.25">
      <c r="A18" s="3">
        <v>14</v>
      </c>
      <c r="B18" s="16"/>
      <c r="C18" s="16"/>
      <c r="D18" s="30"/>
      <c r="E18" s="30"/>
      <c r="F18" s="15"/>
      <c r="G18" s="31"/>
      <c r="H18" s="15"/>
      <c r="I18" s="15"/>
    </row>
    <row r="19" ht="20" customHeight="1" spans="1:9" x14ac:dyDescent="0.25">
      <c r="A19" s="3">
        <v>15</v>
      </c>
      <c r="B19" s="16"/>
      <c r="C19" s="16"/>
      <c r="D19" s="30"/>
      <c r="E19" s="30"/>
      <c r="F19" s="15"/>
      <c r="G19" s="31"/>
      <c r="H19" s="15"/>
      <c r="I19" s="15"/>
    </row>
    <row r="20" ht="20" customHeight="1" spans="1:9" x14ac:dyDescent="0.25">
      <c r="A20" s="3">
        <v>16</v>
      </c>
      <c r="B20" s="16"/>
      <c r="C20" s="16"/>
      <c r="D20" s="30"/>
      <c r="E20" s="30"/>
      <c r="F20" s="15"/>
      <c r="G20" s="31"/>
      <c r="H20" s="15"/>
      <c r="I20" s="15"/>
    </row>
    <row r="21" ht="20" customHeight="1" spans="1:9" x14ac:dyDescent="0.25">
      <c r="A21" s="3">
        <v>17</v>
      </c>
      <c r="B21" s="16"/>
      <c r="C21" s="16"/>
      <c r="D21" s="30"/>
      <c r="E21" s="30"/>
      <c r="F21" s="15"/>
      <c r="G21" s="31"/>
      <c r="H21" s="15"/>
      <c r="I21" s="15"/>
    </row>
    <row r="22" ht="20" customHeight="1" spans="1:9" x14ac:dyDescent="0.25">
      <c r="A22" s="3">
        <v>18</v>
      </c>
      <c r="B22" s="16"/>
      <c r="C22" s="16"/>
      <c r="D22" s="30"/>
      <c r="E22" s="30"/>
      <c r="F22" s="15"/>
      <c r="G22" s="31"/>
      <c r="H22" s="15"/>
      <c r="I22" s="15"/>
    </row>
    <row r="23" ht="20" customHeight="1" spans="1:9" x14ac:dyDescent="0.25">
      <c r="A23" s="3">
        <v>19</v>
      </c>
      <c r="B23" s="16"/>
      <c r="C23" s="16"/>
      <c r="D23" s="30"/>
      <c r="E23" s="30"/>
      <c r="F23" s="15"/>
      <c r="G23" s="31"/>
      <c r="H23" s="15"/>
      <c r="I23" s="15"/>
    </row>
    <row r="24" ht="20" customHeight="1" spans="1:9" x14ac:dyDescent="0.25">
      <c r="A24" s="3">
        <v>20</v>
      </c>
      <c r="B24" s="16"/>
      <c r="C24" s="16"/>
      <c r="D24" s="30"/>
      <c r="E24" s="30"/>
      <c r="F24" s="15"/>
      <c r="G24" s="31"/>
      <c r="H24" s="15"/>
      <c r="I24" s="15"/>
    </row>
    <row r="25" ht="20" customHeight="1" spans="1:9" x14ac:dyDescent="0.25">
      <c r="A25" s="3">
        <v>21</v>
      </c>
      <c r="B25" s="16"/>
      <c r="C25" s="16"/>
      <c r="D25" s="30"/>
      <c r="E25" s="30"/>
      <c r="F25" s="15"/>
      <c r="G25" s="31"/>
      <c r="H25" s="15"/>
      <c r="I25" s="15"/>
    </row>
    <row r="26" ht="20" customHeight="1" spans="1:9" x14ac:dyDescent="0.25">
      <c r="A26" s="3">
        <v>22</v>
      </c>
      <c r="B26" s="16"/>
      <c r="C26" s="16"/>
      <c r="D26" s="30"/>
      <c r="E26" s="30"/>
      <c r="F26" s="15"/>
      <c r="G26" s="31"/>
      <c r="H26" s="15"/>
      <c r="I26" s="15"/>
    </row>
    <row r="27" ht="20" customHeight="1" spans="1:9" x14ac:dyDescent="0.25">
      <c r="A27" s="3">
        <v>23</v>
      </c>
      <c r="B27" s="16"/>
      <c r="C27" s="16"/>
      <c r="D27" s="30"/>
      <c r="E27" s="30"/>
      <c r="F27" s="15"/>
      <c r="G27" s="31"/>
      <c r="H27" s="15"/>
      <c r="I27" s="15"/>
    </row>
    <row r="28" ht="20" customHeight="1" spans="1:9" x14ac:dyDescent="0.25">
      <c r="A28" s="3">
        <v>24</v>
      </c>
      <c r="B28" s="16"/>
      <c r="C28" s="16"/>
      <c r="D28" s="30"/>
      <c r="E28" s="30"/>
      <c r="F28" s="15"/>
      <c r="G28" s="31"/>
      <c r="H28" s="15"/>
      <c r="I28" s="15"/>
    </row>
    <row r="29" ht="20" customHeight="1" spans="1:9" x14ac:dyDescent="0.25">
      <c r="A29" s="3">
        <v>25</v>
      </c>
      <c r="B29" s="16"/>
      <c r="C29" s="16"/>
      <c r="D29" s="30"/>
      <c r="E29" s="30"/>
      <c r="F29" s="15"/>
      <c r="G29" s="31"/>
      <c r="H29" s="15"/>
      <c r="I29" s="15"/>
    </row>
    <row r="30" ht="20" customHeight="1" spans="1:9" x14ac:dyDescent="0.25">
      <c r="A30" s="3">
        <v>26</v>
      </c>
      <c r="B30" s="16"/>
      <c r="C30" s="16"/>
      <c r="D30" s="30"/>
      <c r="E30" s="30"/>
      <c r="F30" s="15"/>
      <c r="G30" s="31"/>
      <c r="H30" s="15"/>
      <c r="I30" s="15"/>
    </row>
    <row r="31" ht="20" customHeight="1" spans="1:9" x14ac:dyDescent="0.25">
      <c r="A31" s="3">
        <v>27</v>
      </c>
      <c r="B31" s="16"/>
      <c r="C31" s="16"/>
      <c r="D31" s="30"/>
      <c r="E31" s="30"/>
      <c r="F31" s="15"/>
      <c r="G31" s="31"/>
      <c r="H31" s="15"/>
      <c r="I31" s="15"/>
    </row>
    <row r="32" ht="20" customHeight="1" spans="1:9" x14ac:dyDescent="0.25">
      <c r="A32" s="3">
        <v>28</v>
      </c>
      <c r="B32" s="16"/>
      <c r="C32" s="16"/>
      <c r="D32" s="30"/>
      <c r="E32" s="30"/>
      <c r="F32" s="15"/>
      <c r="G32" s="31"/>
      <c r="H32" s="15"/>
      <c r="I32" s="15"/>
    </row>
    <row r="33" ht="20" customHeight="1" spans="1:9" x14ac:dyDescent="0.25">
      <c r="A33" s="3">
        <v>29</v>
      </c>
      <c r="B33" s="16"/>
      <c r="C33" s="16"/>
      <c r="D33" s="30"/>
      <c r="E33" s="30"/>
      <c r="F33" s="15"/>
      <c r="G33" s="31"/>
      <c r="H33" s="15"/>
      <c r="I33" s="15"/>
    </row>
    <row r="34" ht="20" customHeight="1" spans="1:9" x14ac:dyDescent="0.25">
      <c r="A34" s="3">
        <v>30</v>
      </c>
      <c r="B34" s="16"/>
      <c r="C34" s="16"/>
      <c r="D34" s="30"/>
      <c r="E34" s="30"/>
      <c r="F34" s="15"/>
      <c r="G34" s="31"/>
      <c r="H34" s="15"/>
      <c r="I34" s="15"/>
    </row>
    <row r="36" spans="2:9" x14ac:dyDescent="0.25">
      <c r="B36" s="7" t="s">
        <v>104</v>
      </c>
      <c r="C36" s="7"/>
      <c r="D36" s="7"/>
      <c r="E36" s="32" t="s">
        <v>105</v>
      </c>
      <c r="F36" s="33" t="s">
        <v>106</v>
      </c>
      <c r="G36" s="33"/>
      <c r="H36" s="33"/>
      <c r="I36" s="33"/>
    </row>
    <row r="37" spans="2:9" x14ac:dyDescent="0.25">
      <c r="B37" s="7" t="s">
        <v>107</v>
      </c>
      <c r="C37" s="7"/>
      <c r="D37" s="7"/>
      <c r="E37" s="32" t="s">
        <v>108</v>
      </c>
      <c r="F37" s="33"/>
      <c r="G37" s="33"/>
      <c r="H37" s="33"/>
      <c r="I37" s="33"/>
    </row>
    <row r="38" spans="2:9" x14ac:dyDescent="0.25">
      <c r="B38" s="7" t="s">
        <v>109</v>
      </c>
      <c r="C38" s="7"/>
      <c r="D38" s="7"/>
      <c r="E38" s="32" t="s">
        <v>110</v>
      </c>
      <c r="F38" s="33"/>
      <c r="G38" s="33"/>
      <c r="H38" s="33"/>
      <c r="I38" s="33"/>
    </row>
  </sheetData>
  <mergeCells count="5">
    <mergeCell ref="A3:I3"/>
    <mergeCell ref="B36:D36"/>
    <mergeCell ref="F36:I38"/>
    <mergeCell ref="B37:D37"/>
    <mergeCell ref="B38:D38"/>
  </mergeCells>
  <conditionalFormatting sqref="E5:E34">
    <cfRule type="expression" dxfId="4" priority="1">
      <formula>AND($D5&lt;&gt;"",$E5="")</formula>
    </cfRule>
  </conditionalFormatting>
  <conditionalFormatting sqref="G5:G34">
    <cfRule type="expression" dxfId="5" priority="2">
      <formula>AND($E5&lt;&gt;"",$G5="")</formula>
    </cfRule>
  </conditionalFormatting>
  <dataValidations count="8">
    <dataValidation type="list" allowBlank="1" showErrorMessage="1" errorTitle="会議" error="「通常総会」「臨時総会」「役員会」「その他」から選んでください" sqref="C10:C34">
      <formula1>"通常総会,臨時総会,役員会,その他"</formula1>
    </dataValidation>
    <dataValidation type="list" allowBlank="1" showErrorMessage="1" errorTitle="会議" error="「通常総会」「臨時総会」「役員会」「その他」から選んでください" sqref="C5:C34">
      <formula1>"通常総会,臨時総会,役員会,その他"</formula1>
    </dataValidation>
    <dataValidation type="date" operator="greaterThan" allowBlank="1" showErrorMessage="1" errorTitle="日付" error="日付を入れてください（例 2027/4/25）" sqref="D10:E34">
      <formula1>36526</formula1>
    </dataValidation>
    <dataValidation type="date" operator="greaterThan" allowBlank="1" showErrorMessage="1" errorTitle="日付" error="日付を入れてください（例 2027/4/25）" sqref="D5:E34">
      <formula1>36526</formula1>
    </dataValidation>
    <dataValidation type="date" operator="greaterThan" allowBlank="1" showErrorMessage="1" errorTitle="日付" error="日付を入れてください（例 2027/4/25）" sqref="G10:G34">
      <formula1>36526</formula1>
    </dataValidation>
    <dataValidation type="date" operator="greaterThan" allowBlank="1" showErrorMessage="1" errorTitle="日付" error="日付を入れてください（例 2027/4/25）" sqref="G5:G34">
      <formula1>36526</formula1>
    </dataValidation>
    <dataValidation type="list" allowBlank="1" showErrorMessage="1" errorTitle="保存期間" error="「永久」「10年」「5年」「3年」「規約による」から選んでください" sqref="H10:H34">
      <formula1>"永久,10年,5年,3年,規約による"</formula1>
    </dataValidation>
    <dataValidation type="list" allowBlank="1" showErrorMessage="1" errorTitle="保存期間" error="「永久」「10年」「5年」「3年」「規約による」から選んでください" sqref="H5:H34">
      <formula1>"永久,10年,5年,3年,規約による"</formula1>
    </dataValidation>
  </dataValidations>
  <pageMargins left="0.5" right="0.5" top="0.6" bottom="0.6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使い方</vt:lpstr>
      <vt:lpstr>基本情報</vt:lpstr>
      <vt:lpstr>議案と採決</vt:lpstr>
      <vt:lpstr>議事録</vt:lpstr>
      <vt:lpstr>役員会議事録</vt:lpstr>
      <vt:lpstr>保存の一覧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2026-09-28T11:49:16Z</dcterms:created>
  <dcterms:modified xsi:type="dcterms:W3CDTF">2026-09-28T11:49:16Z</dcterms:modified>
</cp:coreProperties>
</file>