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説明メモ" state="visible" r:id="rId5"/>
    <sheet sheetId="3" name="説明原稿" state="visible" r:id="rId6"/>
    <sheet sheetId="4" name="想定問答" state="visible" r:id="rId7"/>
  </sheets>
  <definedNames>
    <definedName name="_xlnm.Print_Area" localSheetId="0">'使い方'!$A$1:$C$12</definedName>
    <definedName name="_xlnm.Print_Area" localSheetId="1">'説明メモ'!$A$1:$H$34,'説明メモ'!$K$9:$L$16</definedName>
    <definedName name="_xlnm.Print_Area" localSheetId="2">'説明原稿'!$A$1:$D$18</definedName>
    <definedName name="_xlnm.Print_Area" localSheetId="3">'想定問答'!$A$1:$J$33</definedName>
    <definedName name="_xlnm.Print_Titles" localSheetId="3">'想定問答'!$3:$3</definedName>
  </definedNames>
  <calcPr calcId="171027" fullCalcOnLoad="1"/>
</workbook>
</file>

<file path=xl/sharedStrings.xml><?xml version="1.0" encoding="utf-8"?>
<sst xmlns="http://schemas.openxmlformats.org/spreadsheetml/2006/main" count="125" uniqueCount="88">
  <si>
    <t>決算報告の説明メモの使い方</t>
  </si>
  <si>
    <t>手順</t>
  </si>
  <si>
    <t>何をする</t>
  </si>
  <si>
    <t>どこに入れる</t>
  </si>
  <si>
    <t>年度の始まる年と会の名前を入れる</t>
  </si>
  <si>
    <t>説明メモ B2・B3</t>
  </si>
  <si>
    <t>収支報告書から、前年度繰越金と、科目ごとの予算額・決算額を写す（前年度繰越金は B5 だけに入れ、表には入れない）</t>
  </si>
  <si>
    <t>説明メモ B5、B・C・D 列</t>
  </si>
  <si>
    <t>「読む」が付いた行と、繰越金の行に、理由を1文ずつ書く</t>
  </si>
  <si>
    <t>説明メモ G 列、B6</t>
  </si>
  <si>
    <t>「説明原稿」を印刷し、前日に声に出して読む。秒数は1分300字の目安</t>
  </si>
  <si>
    <t>説明原稿</t>
  </si>
  <si>
    <t>想定問答の答えを1〜2文で書き、答える人を役員会で決める</t>
  </si>
  <si>
    <t>想定問答 E 列・D 列</t>
  </si>
  <si>
    <t>総会で出た質問と答えを足して、次の会計に渡す</t>
  </si>
  <si>
    <t>想定問答 12 行目から</t>
  </si>
  <si>
    <t>読む行は、決算額と予算額の差が B4 の金額以上の行と、支出で予算を超えた行です。B4 は変えられます。</t>
  </si>
  <si>
    <t>答えられない質問は、確かめて回覧でお知らせすると伝え、議事録に残します。</t>
  </si>
  <si>
    <t>決算報告の説明メモ</t>
  </si>
  <si>
    <t>年度の始まる年</t>
  </si>
  <si>
    <t>← 2026年4月〜2027年3月なら 2026 と入れる</t>
  </si>
  <si>
    <t>会の名前</t>
  </si>
  <si>
    <t>読む差の目安（円）</t>
  </si>
  <si>
    <t>← 差がこの金額以上の行に「読む」が付く</t>
  </si>
  <si>
    <t>前年度繰越金</t>
  </si>
  <si>
    <t>← 収支報告書の前年度繰越金</t>
  </si>
  <si>
    <t>繰越金が増えた・減った理由（1文）</t>
  </si>
  <si>
    <t>前年度繰越金は B5 だけに入れます。下の表の収入には入れません。</t>
  </si>
  <si>
    <t>区分</t>
  </si>
  <si>
    <t>科目</t>
  </si>
  <si>
    <t>予算額</t>
  </si>
  <si>
    <t>決算額</t>
  </si>
  <si>
    <t>差</t>
  </si>
  <si>
    <t>読む</t>
  </si>
  <si>
    <t>理由（1文）</t>
  </si>
  <si>
    <t>開く紙</t>
  </si>
  <si>
    <t>順</t>
  </si>
  <si>
    <t>項目</t>
  </si>
  <si>
    <t>金額</t>
  </si>
  <si>
    <t>収入</t>
  </si>
  <si>
    <t>今年度の収入（繰越金を除く）</t>
  </si>
  <si>
    <t>収入合計</t>
  </si>
  <si>
    <t>支出合計</t>
  </si>
  <si>
    <t>次年度繰越金</t>
  </si>
  <si>
    <t>繰越金の増減</t>
  </si>
  <si>
    <t>読む行の数</t>
  </si>
  <si>
    <t>支出</t>
  </si>
  <si>
    <t>決算報告の説明原稿</t>
  </si>
  <si>
    <t>読む文</t>
  </si>
  <si>
    <t>字数</t>
  </si>
  <si>
    <t>秒（目安）</t>
  </si>
  <si>
    <t>以上で決算の報告を終わります。続いて監事から監査報告をお願いします。</t>
  </si>
  <si>
    <t>読む字数と秒数の合計</t>
  </si>
  <si>
    <t>分（目安）</t>
  </si>
  <si>
    <t>想定問答</t>
  </si>
  <si>
    <t>No</t>
  </si>
  <si>
    <t>質問</t>
  </si>
  <si>
    <t>種類</t>
  </si>
  <si>
    <t>答える人</t>
  </si>
  <si>
    <t>答え（1〜2文）</t>
  </si>
  <si>
    <t>確かめた</t>
  </si>
  <si>
    <t>数</t>
  </si>
  <si>
    <t>会費が予算より5,000円少ないのはなぜですか</t>
  </si>
  <si>
    <t>予算と違う行</t>
  </si>
  <si>
    <t>会計</t>
  </si>
  <si>
    <t>決算書の備考、集金の記録</t>
  </si>
  <si>
    <t>質問の数</t>
  </si>
  <si>
    <t>事務経費が予算を1,500円超えたのはなぜですか。誰が決めましたか</t>
  </si>
  <si>
    <t>会長</t>
  </si>
  <si>
    <t>出納帳の事務経費の行、役員会の記録</t>
  </si>
  <si>
    <t>答えがまだの質問</t>
  </si>
  <si>
    <t>予備費を使わないなら、予算に置かなくてよいのでは</t>
  </si>
  <si>
    <t>予算書</t>
  </si>
  <si>
    <t>持ち帰る質問</t>
  </si>
  <si>
    <t>繰越金が2,070円減ったのはなぜですか</t>
  </si>
  <si>
    <t>繰越金</t>
  </si>
  <si>
    <t>決算書の合計、出納帳の什器備品費の行</t>
  </si>
  <si>
    <t>確かめた質問</t>
  </si>
  <si>
    <t>繰越金があるなら、会費を下げられませんか</t>
  </si>
  <si>
    <t>予算案</t>
  </si>
  <si>
    <t>慶弔費の10,000円は、何に使いましたか</t>
  </si>
  <si>
    <t>支出の中身</t>
  </si>
  <si>
    <t>出納帳の摘要、領収書</t>
  </si>
  <si>
    <t>役員会のお茶代は、会費から出してよいのですか</t>
  </si>
  <si>
    <t>会議費の行、役員会の記録</t>
  </si>
  <si>
    <t>領収書の無い支出はありませんか</t>
  </si>
  <si>
    <t>監事</t>
  </si>
  <si>
    <t>監査のチェック表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</si>
</sst>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-#,##0"/>
    <numFmt numFmtId="165" formatCode="0.0"/>
  </numFmts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  <sz val="9"/>
    </font>
    <font>
      <color rgb="FF6B7280"/>
    </font>
    <font>
      <color rgb="FF6B7280"/>
      <sz val="9"/>
    </font>
    <font>
      <b/>
      <color rgb="FF0D2B6B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6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D1D5DB"/>
      </left>
      <right style="thin">
        <color rgb="FFD1D5DB"/>
      </right>
      <top style="medium">
        <color rgb="FF0D47A1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medium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2" borderId="3" xfId="0" applyFill="1" applyBorder="1" applyAlignment="1" applyProtection="1">
      <alignment vertical="center" wrapText="1"/>
      <protection locked="0"/>
    </xf>
    <xf numFmtId="164" fontId="0" fillId="2" borderId="3" xfId="0" applyNumberForma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1" fontId="7" fillId="0" borderId="2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0" fillId="2" borderId="5" xfId="0" applyFill="1" applyBorder="1" applyAlignment="1" applyProtection="1">
      <alignment vertical="center" wrapText="1"/>
      <protection locked="0"/>
    </xf>
    <xf numFmtId="164" fontId="0" fillId="2" borderId="5" xfId="0" applyNumberFormat="1" applyFill="1" applyBorder="1" applyAlignment="1" applyProtection="1">
      <alignment horizontal="right" vertical="center"/>
      <protection locked="0"/>
    </xf>
    <xf numFmtId="164" fontId="0" fillId="0" borderId="4" xfId="0" applyNumberForma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 wrapText="1"/>
    </xf>
    <xf numFmtId="165" fontId="7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2"/>
  <sheetFormatPr defaultRowHeight="15" outlineLevelRow="0" outlineLevelCol="0" x14ac:dyDescent="55"/>
  <cols>
    <col min="1" max="1" width="7" customWidth="1"/>
    <col min="2" max="2" width="60" customWidth="1"/>
    <col min="3" max="3" width="24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24" customHeight="1" spans="1:3" x14ac:dyDescent="0.25">
      <c r="A4" s="3">
        <v>1</v>
      </c>
      <c r="B4" s="4" t="s">
        <v>4</v>
      </c>
      <c r="C4" s="4" t="s">
        <v>5</v>
      </c>
    </row>
    <row r="5" ht="40" customHeight="1" spans="1:3" x14ac:dyDescent="0.25">
      <c r="A5" s="3">
        <v>2</v>
      </c>
      <c r="B5" s="4" t="s">
        <v>6</v>
      </c>
      <c r="C5" s="4" t="s">
        <v>7</v>
      </c>
    </row>
    <row r="6" ht="24" customHeight="1" spans="1:3" x14ac:dyDescent="0.25">
      <c r="A6" s="3">
        <v>3</v>
      </c>
      <c r="B6" s="4" t="s">
        <v>8</v>
      </c>
      <c r="C6" s="4" t="s">
        <v>9</v>
      </c>
    </row>
    <row r="7" ht="40" customHeight="1" spans="1:3" x14ac:dyDescent="0.25">
      <c r="A7" s="3">
        <v>4</v>
      </c>
      <c r="B7" s="4" t="s">
        <v>10</v>
      </c>
      <c r="C7" s="4" t="s">
        <v>11</v>
      </c>
    </row>
    <row r="8" ht="24" customHeight="1" spans="1:3" x14ac:dyDescent="0.25">
      <c r="A8" s="3">
        <v>5</v>
      </c>
      <c r="B8" s="4" t="s">
        <v>12</v>
      </c>
      <c r="C8" s="4" t="s">
        <v>13</v>
      </c>
    </row>
    <row r="9" ht="24" customHeight="1" spans="1:3" x14ac:dyDescent="0.25">
      <c r="A9" s="3">
        <v>6</v>
      </c>
      <c r="B9" s="4" t="s">
        <v>14</v>
      </c>
      <c r="C9" s="4" t="s">
        <v>15</v>
      </c>
    </row>
    <row r="11" ht="36" customHeight="1" spans="1:3" x14ac:dyDescent="0.25">
      <c r="A11" s="5" t="s">
        <v>16</v>
      </c>
      <c r="B11" s="5"/>
      <c r="C11" s="5"/>
    </row>
    <row r="12" ht="24" customHeight="1" spans="1:3" x14ac:dyDescent="0.25">
      <c r="A12" s="6" t="s">
        <v>17</v>
      </c>
      <c r="B12" s="6"/>
      <c r="C12" s="6"/>
    </row>
  </sheetData>
  <sheetProtection sheet="1" formatColumns="0" formatRows="0"/>
  <mergeCells count="2">
    <mergeCell ref="A11:C11"/>
    <mergeCell ref="A12:C12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L34"/>
  <sheetViews>
    <sheetView workbookViewId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0" customWidth="1"/>
    <col min="2" max="2" width="16" customWidth="1"/>
    <col min="3" max="4" width="11" customWidth="1"/>
    <col min="5" max="5" width="10" customWidth="1"/>
    <col min="6" max="6" width="6" customWidth="1"/>
    <col min="7" max="7" width="34" customWidth="1"/>
    <col min="8" max="8" width="22" customWidth="1"/>
    <col min="9" max="9" width="4" customWidth="1"/>
    <col min="10" max="10" width="2" customWidth="1"/>
    <col min="11" max="11" width="26" customWidth="1"/>
    <col min="12" max="12" width="12" customWidth="1"/>
  </cols>
  <sheetData>
    <row r="1" ht="28" customHeight="1" spans="1:1" x14ac:dyDescent="0.25">
      <c r="A1" s="1" t="s">
        <v>18</v>
      </c>
    </row>
    <row r="2" ht="30" customHeight="1" spans="1:3" x14ac:dyDescent="0.25">
      <c r="A2" s="7" t="s">
        <v>19</v>
      </c>
      <c r="B2" s="8"/>
      <c r="C2" s="9" t="s">
        <v>20</v>
      </c>
    </row>
    <row r="3" ht="30" customHeight="1" spans="1:2" x14ac:dyDescent="0.25">
      <c r="A3" s="7" t="s">
        <v>21</v>
      </c>
      <c r="B3" s="10"/>
    </row>
    <row r="4" ht="30" customHeight="1" spans="1:3" x14ac:dyDescent="0.25">
      <c r="A4" s="7" t="s">
        <v>22</v>
      </c>
      <c r="B4" s="11">
        <v>5000</v>
      </c>
      <c r="C4" s="9" t="s">
        <v>23</v>
      </c>
    </row>
    <row r="5" ht="30" customHeight="1" spans="1:3" x14ac:dyDescent="0.25">
      <c r="A5" s="7" t="s">
        <v>24</v>
      </c>
      <c r="B5" s="11"/>
      <c r="C5" s="9" t="s">
        <v>25</v>
      </c>
    </row>
    <row r="6" ht="60" customHeight="1" spans="1:8" x14ac:dyDescent="0.25">
      <c r="A6" s="7" t="s">
        <v>26</v>
      </c>
      <c r="B6" s="10"/>
      <c r="C6" s="10"/>
      <c r="D6" s="10"/>
      <c r="E6" s="10"/>
      <c r="F6" s="10"/>
      <c r="G6" s="10"/>
      <c r="H6" s="10"/>
    </row>
    <row r="8" ht="22" customHeight="1" spans="1:8" x14ac:dyDescent="0.25">
      <c r="A8" s="5" t="s">
        <v>27</v>
      </c>
      <c r="B8" s="5"/>
      <c r="C8" s="5"/>
      <c r="D8" s="5"/>
      <c r="E8" s="5"/>
      <c r="F8" s="5"/>
      <c r="G8" s="5"/>
      <c r="H8" s="5"/>
    </row>
    <row r="9" ht="22" customHeight="1" spans="1:12" x14ac:dyDescent="0.25">
      <c r="A9" s="2" t="s">
        <v>28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33</v>
      </c>
      <c r="G9" s="2" t="s">
        <v>34</v>
      </c>
      <c r="H9" s="2" t="s">
        <v>35</v>
      </c>
      <c r="I9" s="2" t="s">
        <v>36</v>
      </c>
      <c r="K9" s="2" t="s">
        <v>37</v>
      </c>
      <c r="L9" s="2" t="s">
        <v>38</v>
      </c>
    </row>
    <row r="10" ht="20" customHeight="1" spans="1:12" x14ac:dyDescent="0.25">
      <c r="A10" s="12" t="s">
        <v>39</v>
      </c>
      <c r="B10" s="10"/>
      <c r="C10" s="11"/>
      <c r="D10" s="11"/>
      <c r="E10" s="13">
        <f>IF(AND(C10="",D10=""),"",N(D10)-N(C10))</f>
      </c>
      <c r="F10" s="14">
        <f>IF(OR(B10="",E10=""),"",IF(OR(AND(A10="支出",E10&gt;0),ABS(E10)&gt;=N($B$4)),"読む",""))</f>
      </c>
      <c r="G10" s="10"/>
      <c r="H10" s="10"/>
      <c r="I10" s="15">
        <f>IF(F10="読む",COUNTIF($F$10:F10,"読む"),"")</f>
      </c>
      <c r="K10" s="16" t="s">
        <v>24</v>
      </c>
      <c r="L10" s="17">
        <f>N(B5)</f>
      </c>
    </row>
    <row r="11" ht="20" customHeight="1" spans="1:12" x14ac:dyDescent="0.25">
      <c r="A11" s="12" t="s">
        <v>39</v>
      </c>
      <c r="B11" s="10"/>
      <c r="C11" s="11"/>
      <c r="D11" s="11"/>
      <c r="E11" s="13">
        <f>IF(AND(C11="",D11=""),"",N(D11)-N(C11))</f>
      </c>
      <c r="F11" s="14">
        <f>IF(OR(B11="",E11=""),"",IF(OR(AND(A11="支出",E11&gt;0),ABS(E11)&gt;=N($B$4)),"読む",""))</f>
      </c>
      <c r="G11" s="10"/>
      <c r="H11" s="10"/>
      <c r="I11" s="15">
        <f>IF(F11="読む",COUNTIF($F$10:F11,"読む"),"")</f>
      </c>
      <c r="K11" s="16" t="s">
        <v>40</v>
      </c>
      <c r="L11" s="17">
        <f>SUMIF(A10:A34,"収入",D10:D34)</f>
      </c>
    </row>
    <row r="12" ht="20" customHeight="1" spans="1:12" x14ac:dyDescent="0.25">
      <c r="A12" s="12" t="s">
        <v>39</v>
      </c>
      <c r="B12" s="10"/>
      <c r="C12" s="11"/>
      <c r="D12" s="11"/>
      <c r="E12" s="13">
        <f>IF(AND(C12="",D12=""),"",N(D12)-N(C12))</f>
      </c>
      <c r="F12" s="14">
        <f>IF(OR(B12="",E12=""),"",IF(OR(AND(A12="支出",E12&gt;0),ABS(E12)&gt;=N($B$4)),"読む",""))</f>
      </c>
      <c r="G12" s="10"/>
      <c r="H12" s="10"/>
      <c r="I12" s="15">
        <f>IF(F12="読む",COUNTIF($F$10:F12,"読む"),"")</f>
      </c>
      <c r="K12" s="16" t="s">
        <v>41</v>
      </c>
      <c r="L12" s="17">
        <f>L10+L11</f>
      </c>
    </row>
    <row r="13" ht="20" customHeight="1" spans="1:12" x14ac:dyDescent="0.25">
      <c r="A13" s="12" t="s">
        <v>39</v>
      </c>
      <c r="B13" s="10"/>
      <c r="C13" s="11"/>
      <c r="D13" s="11"/>
      <c r="E13" s="13">
        <f>IF(AND(C13="",D13=""),"",N(D13)-N(C13))</f>
      </c>
      <c r="F13" s="14">
        <f>IF(OR(B13="",E13=""),"",IF(OR(AND(A13="支出",E13&gt;0),ABS(E13)&gt;=N($B$4)),"読む",""))</f>
      </c>
      <c r="G13" s="10"/>
      <c r="H13" s="10"/>
      <c r="I13" s="15">
        <f>IF(F13="読む",COUNTIF($F$10:F13,"読む"),"")</f>
      </c>
      <c r="K13" s="16" t="s">
        <v>42</v>
      </c>
      <c r="L13" s="17">
        <f>SUMIF(A10:A34,"支出",D10:D34)</f>
      </c>
    </row>
    <row r="14" ht="20" customHeight="1" spans="1:12" x14ac:dyDescent="0.25">
      <c r="A14" s="12" t="s">
        <v>39</v>
      </c>
      <c r="B14" s="10"/>
      <c r="C14" s="11"/>
      <c r="D14" s="11"/>
      <c r="E14" s="13">
        <f>IF(AND(C14="",D14=""),"",N(D14)-N(C14))</f>
      </c>
      <c r="F14" s="14">
        <f>IF(OR(B14="",E14=""),"",IF(OR(AND(A14="支出",E14&gt;0),ABS(E14)&gt;=N($B$4)),"読む",""))</f>
      </c>
      <c r="G14" s="10"/>
      <c r="H14" s="10"/>
      <c r="I14" s="15">
        <f>IF(F14="読む",COUNTIF($F$10:F14,"読む"),"")</f>
      </c>
      <c r="K14" s="16" t="s">
        <v>43</v>
      </c>
      <c r="L14" s="17">
        <f>L12-L13</f>
      </c>
    </row>
    <row r="15" ht="20" customHeight="1" spans="1:12" x14ac:dyDescent="0.25">
      <c r="A15" s="12" t="s">
        <v>39</v>
      </c>
      <c r="B15" s="10"/>
      <c r="C15" s="11"/>
      <c r="D15" s="11"/>
      <c r="E15" s="13">
        <f>IF(AND(C15="",D15=""),"",N(D15)-N(C15))</f>
      </c>
      <c r="F15" s="14">
        <f>IF(OR(B15="",E15=""),"",IF(OR(AND(A15="支出",E15&gt;0),ABS(E15)&gt;=N($B$4)),"読む",""))</f>
      </c>
      <c r="G15" s="10"/>
      <c r="H15" s="10"/>
      <c r="I15" s="15">
        <f>IF(F15="読む",COUNTIF($F$10:F15,"読む"),"")</f>
      </c>
      <c r="K15" s="16" t="s">
        <v>44</v>
      </c>
      <c r="L15" s="17">
        <f>L14-L10</f>
      </c>
    </row>
    <row r="16" ht="20" customHeight="1" spans="1:12" x14ac:dyDescent="0.25">
      <c r="A16" s="12" t="s">
        <v>39</v>
      </c>
      <c r="B16" s="10"/>
      <c r="C16" s="11"/>
      <c r="D16" s="11"/>
      <c r="E16" s="13">
        <f>IF(AND(C16="",D16=""),"",N(D16)-N(C16))</f>
      </c>
      <c r="F16" s="14">
        <f>IF(OR(B16="",E16=""),"",IF(OR(AND(A16="支出",E16&gt;0),ABS(E16)&gt;=N($B$4)),"読む",""))</f>
      </c>
      <c r="G16" s="10"/>
      <c r="H16" s="10"/>
      <c r="I16" s="15">
        <f>IF(F16="読む",COUNTIF($F$10:F16,"読む"),"")</f>
      </c>
      <c r="K16" s="16" t="s">
        <v>45</v>
      </c>
      <c r="L16" s="18">
        <f>COUNTIF(F10:F34,"読む")</f>
      </c>
    </row>
    <row r="17" ht="20" customHeight="1" spans="1:9" x14ac:dyDescent="0.25">
      <c r="A17" s="12" t="s">
        <v>39</v>
      </c>
      <c r="B17" s="10"/>
      <c r="C17" s="11"/>
      <c r="D17" s="11"/>
      <c r="E17" s="13">
        <f>IF(AND(C17="",D17=""),"",N(D17)-N(C17))</f>
      </c>
      <c r="F17" s="14">
        <f>IF(OR(B17="",E17=""),"",IF(OR(AND(A17="支出",E17&gt;0),ABS(E17)&gt;=N($B$4)),"読む",""))</f>
      </c>
      <c r="G17" s="10"/>
      <c r="H17" s="10"/>
      <c r="I17" s="15">
        <f>IF(F17="読む",COUNTIF($F$10:F17,"読む"),"")</f>
      </c>
    </row>
    <row r="18" ht="20" customHeight="1" spans="1:9" x14ac:dyDescent="0.25">
      <c r="A18" s="12" t="s">
        <v>39</v>
      </c>
      <c r="B18" s="10"/>
      <c r="C18" s="11"/>
      <c r="D18" s="11"/>
      <c r="E18" s="13">
        <f>IF(AND(C18="",D18=""),"",N(D18)-N(C18))</f>
      </c>
      <c r="F18" s="14">
        <f>IF(OR(B18="",E18=""),"",IF(OR(AND(A18="支出",E18&gt;0),ABS(E18)&gt;=N($B$4)),"読む",""))</f>
      </c>
      <c r="G18" s="10"/>
      <c r="H18" s="10"/>
      <c r="I18" s="15">
        <f>IF(F18="読む",COUNTIF($F$10:F18,"読む"),"")</f>
      </c>
    </row>
    <row r="19" ht="20" customHeight="1" spans="1:9" x14ac:dyDescent="0.25">
      <c r="A19" s="12" t="s">
        <v>39</v>
      </c>
      <c r="B19" s="10"/>
      <c r="C19" s="11"/>
      <c r="D19" s="11"/>
      <c r="E19" s="13">
        <f>IF(AND(C19="",D19=""),"",N(D19)-N(C19))</f>
      </c>
      <c r="F19" s="14">
        <f>IF(OR(B19="",E19=""),"",IF(OR(AND(A19="支出",E19&gt;0),ABS(E19)&gt;=N($B$4)),"読む",""))</f>
      </c>
      <c r="G19" s="10"/>
      <c r="H19" s="10"/>
      <c r="I19" s="15">
        <f>IF(F19="読む",COUNTIF($F$10:F19,"読む"),"")</f>
      </c>
    </row>
    <row r="20" ht="20" customHeight="1" spans="1:9" x14ac:dyDescent="0.25">
      <c r="A20" s="19" t="s">
        <v>46</v>
      </c>
      <c r="B20" s="20"/>
      <c r="C20" s="21"/>
      <c r="D20" s="21"/>
      <c r="E20" s="22">
        <f>IF(AND(C20="",D20=""),"",N(D20)-N(C20))</f>
      </c>
      <c r="F20" s="23">
        <f>IF(OR(B20="",E20=""),"",IF(OR(AND(A20="支出",E20&gt;0),ABS(E20)&gt;=N($B$4)),"読む",""))</f>
      </c>
      <c r="G20" s="20"/>
      <c r="H20" s="20"/>
      <c r="I20" s="24">
        <f>IF(F20="読む",COUNTIF($F$10:F20,"読む"),"")</f>
      </c>
    </row>
    <row r="21" ht="20" customHeight="1" spans="1:9" x14ac:dyDescent="0.25">
      <c r="A21" s="12" t="s">
        <v>46</v>
      </c>
      <c r="B21" s="10"/>
      <c r="C21" s="11"/>
      <c r="D21" s="11"/>
      <c r="E21" s="13">
        <f>IF(AND(C21="",D21=""),"",N(D21)-N(C21))</f>
      </c>
      <c r="F21" s="14">
        <f>IF(OR(B21="",E21=""),"",IF(OR(AND(A21="支出",E21&gt;0),ABS(E21)&gt;=N($B$4)),"読む",""))</f>
      </c>
      <c r="G21" s="10"/>
      <c r="H21" s="10"/>
      <c r="I21" s="15">
        <f>IF(F21="読む",COUNTIF($F$10:F21,"読む"),"")</f>
      </c>
    </row>
    <row r="22" ht="20" customHeight="1" spans="1:9" x14ac:dyDescent="0.25">
      <c r="A22" s="12" t="s">
        <v>46</v>
      </c>
      <c r="B22" s="10"/>
      <c r="C22" s="11"/>
      <c r="D22" s="11"/>
      <c r="E22" s="13">
        <f>IF(AND(C22="",D22=""),"",N(D22)-N(C22))</f>
      </c>
      <c r="F22" s="14">
        <f>IF(OR(B22="",E22=""),"",IF(OR(AND(A22="支出",E22&gt;0),ABS(E22)&gt;=N($B$4)),"読む",""))</f>
      </c>
      <c r="G22" s="10"/>
      <c r="H22" s="10"/>
      <c r="I22" s="15">
        <f>IF(F22="読む",COUNTIF($F$10:F22,"読む"),"")</f>
      </c>
    </row>
    <row r="23" ht="20" customHeight="1" spans="1:9" x14ac:dyDescent="0.25">
      <c r="A23" s="12" t="s">
        <v>46</v>
      </c>
      <c r="B23" s="10"/>
      <c r="C23" s="11"/>
      <c r="D23" s="11"/>
      <c r="E23" s="13">
        <f>IF(AND(C23="",D23=""),"",N(D23)-N(C23))</f>
      </c>
      <c r="F23" s="14">
        <f>IF(OR(B23="",E23=""),"",IF(OR(AND(A23="支出",E23&gt;0),ABS(E23)&gt;=N($B$4)),"読む",""))</f>
      </c>
      <c r="G23" s="10"/>
      <c r="H23" s="10"/>
      <c r="I23" s="15">
        <f>IF(F23="読む",COUNTIF($F$10:F23,"読む"),"")</f>
      </c>
    </row>
    <row r="24" ht="20" customHeight="1" spans="1:9" x14ac:dyDescent="0.25">
      <c r="A24" s="12" t="s">
        <v>46</v>
      </c>
      <c r="B24" s="10"/>
      <c r="C24" s="11"/>
      <c r="D24" s="11"/>
      <c r="E24" s="13">
        <f>IF(AND(C24="",D24=""),"",N(D24)-N(C24))</f>
      </c>
      <c r="F24" s="14">
        <f>IF(OR(B24="",E24=""),"",IF(OR(AND(A24="支出",E24&gt;0),ABS(E24)&gt;=N($B$4)),"読む",""))</f>
      </c>
      <c r="G24" s="10"/>
      <c r="H24" s="10"/>
      <c r="I24" s="15">
        <f>IF(F24="読む",COUNTIF($F$10:F24,"読む"),"")</f>
      </c>
    </row>
    <row r="25" ht="20" customHeight="1" spans="1:9" x14ac:dyDescent="0.25">
      <c r="A25" s="12" t="s">
        <v>46</v>
      </c>
      <c r="B25" s="10"/>
      <c r="C25" s="11"/>
      <c r="D25" s="11"/>
      <c r="E25" s="13">
        <f>IF(AND(C25="",D25=""),"",N(D25)-N(C25))</f>
      </c>
      <c r="F25" s="14">
        <f>IF(OR(B25="",E25=""),"",IF(OR(AND(A25="支出",E25&gt;0),ABS(E25)&gt;=N($B$4)),"読む",""))</f>
      </c>
      <c r="G25" s="10"/>
      <c r="H25" s="10"/>
      <c r="I25" s="15">
        <f>IF(F25="読む",COUNTIF($F$10:F25,"読む"),"")</f>
      </c>
    </row>
    <row r="26" ht="20" customHeight="1" spans="1:9" x14ac:dyDescent="0.25">
      <c r="A26" s="12" t="s">
        <v>46</v>
      </c>
      <c r="B26" s="10"/>
      <c r="C26" s="11"/>
      <c r="D26" s="11"/>
      <c r="E26" s="13">
        <f>IF(AND(C26="",D26=""),"",N(D26)-N(C26))</f>
      </c>
      <c r="F26" s="14">
        <f>IF(OR(B26="",E26=""),"",IF(OR(AND(A26="支出",E26&gt;0),ABS(E26)&gt;=N($B$4)),"読む",""))</f>
      </c>
      <c r="G26" s="10"/>
      <c r="H26" s="10"/>
      <c r="I26" s="15">
        <f>IF(F26="読む",COUNTIF($F$10:F26,"読む"),"")</f>
      </c>
    </row>
    <row r="27" ht="20" customHeight="1" spans="1:9" x14ac:dyDescent="0.25">
      <c r="A27" s="12" t="s">
        <v>46</v>
      </c>
      <c r="B27" s="10"/>
      <c r="C27" s="11"/>
      <c r="D27" s="11"/>
      <c r="E27" s="13">
        <f>IF(AND(C27="",D27=""),"",N(D27)-N(C27))</f>
      </c>
      <c r="F27" s="14">
        <f>IF(OR(B27="",E27=""),"",IF(OR(AND(A27="支出",E27&gt;0),ABS(E27)&gt;=N($B$4)),"読む",""))</f>
      </c>
      <c r="G27" s="10"/>
      <c r="H27" s="10"/>
      <c r="I27" s="15">
        <f>IF(F27="読む",COUNTIF($F$10:F27,"読む"),"")</f>
      </c>
    </row>
    <row r="28" ht="20" customHeight="1" spans="1:9" x14ac:dyDescent="0.25">
      <c r="A28" s="12" t="s">
        <v>46</v>
      </c>
      <c r="B28" s="10"/>
      <c r="C28" s="11"/>
      <c r="D28" s="11"/>
      <c r="E28" s="13">
        <f>IF(AND(C28="",D28=""),"",N(D28)-N(C28))</f>
      </c>
      <c r="F28" s="14">
        <f>IF(OR(B28="",E28=""),"",IF(OR(AND(A28="支出",E28&gt;0),ABS(E28)&gt;=N($B$4)),"読む",""))</f>
      </c>
      <c r="G28" s="10"/>
      <c r="H28" s="10"/>
      <c r="I28" s="15">
        <f>IF(F28="読む",COUNTIF($F$10:F28,"読む"),"")</f>
      </c>
    </row>
    <row r="29" ht="20" customHeight="1" spans="1:9" x14ac:dyDescent="0.25">
      <c r="A29" s="12" t="s">
        <v>46</v>
      </c>
      <c r="B29" s="10"/>
      <c r="C29" s="11"/>
      <c r="D29" s="11"/>
      <c r="E29" s="13">
        <f>IF(AND(C29="",D29=""),"",N(D29)-N(C29))</f>
      </c>
      <c r="F29" s="14">
        <f>IF(OR(B29="",E29=""),"",IF(OR(AND(A29="支出",E29&gt;0),ABS(E29)&gt;=N($B$4)),"読む",""))</f>
      </c>
      <c r="G29" s="10"/>
      <c r="H29" s="10"/>
      <c r="I29" s="15">
        <f>IF(F29="読む",COUNTIF($F$10:F29,"読む"),"")</f>
      </c>
    </row>
    <row r="30" ht="20" customHeight="1" spans="1:9" x14ac:dyDescent="0.25">
      <c r="A30" s="12" t="s">
        <v>46</v>
      </c>
      <c r="B30" s="10"/>
      <c r="C30" s="11"/>
      <c r="D30" s="11"/>
      <c r="E30" s="13">
        <f>IF(AND(C30="",D30=""),"",N(D30)-N(C30))</f>
      </c>
      <c r="F30" s="14">
        <f>IF(OR(B30="",E30=""),"",IF(OR(AND(A30="支出",E30&gt;0),ABS(E30)&gt;=N($B$4)),"読む",""))</f>
      </c>
      <c r="G30" s="10"/>
      <c r="H30" s="10"/>
      <c r="I30" s="15">
        <f>IF(F30="読む",COUNTIF($F$10:F30,"読む"),"")</f>
      </c>
    </row>
    <row r="31" ht="20" customHeight="1" spans="1:9" x14ac:dyDescent="0.25">
      <c r="A31" s="12" t="s">
        <v>46</v>
      </c>
      <c r="B31" s="10"/>
      <c r="C31" s="11"/>
      <c r="D31" s="11"/>
      <c r="E31" s="13">
        <f>IF(AND(C31="",D31=""),"",N(D31)-N(C31))</f>
      </c>
      <c r="F31" s="14">
        <f>IF(OR(B31="",E31=""),"",IF(OR(AND(A31="支出",E31&gt;0),ABS(E31)&gt;=N($B$4)),"読む",""))</f>
      </c>
      <c r="G31" s="10"/>
      <c r="H31" s="10"/>
      <c r="I31" s="15">
        <f>IF(F31="読む",COUNTIF($F$10:F31,"読む"),"")</f>
      </c>
    </row>
    <row r="32" ht="20" customHeight="1" spans="1:9" x14ac:dyDescent="0.25">
      <c r="A32" s="12" t="s">
        <v>46</v>
      </c>
      <c r="B32" s="10"/>
      <c r="C32" s="11"/>
      <c r="D32" s="11"/>
      <c r="E32" s="13">
        <f>IF(AND(C32="",D32=""),"",N(D32)-N(C32))</f>
      </c>
      <c r="F32" s="14">
        <f>IF(OR(B32="",E32=""),"",IF(OR(AND(A32="支出",E32&gt;0),ABS(E32)&gt;=N($B$4)),"読む",""))</f>
      </c>
      <c r="G32" s="10"/>
      <c r="H32" s="10"/>
      <c r="I32" s="15">
        <f>IF(F32="読む",COUNTIF($F$10:F32,"読む"),"")</f>
      </c>
    </row>
    <row r="33" ht="20" customHeight="1" spans="1:9" x14ac:dyDescent="0.25">
      <c r="A33" s="12" t="s">
        <v>46</v>
      </c>
      <c r="B33" s="10"/>
      <c r="C33" s="11"/>
      <c r="D33" s="11"/>
      <c r="E33" s="13">
        <f>IF(AND(C33="",D33=""),"",N(D33)-N(C33))</f>
      </c>
      <c r="F33" s="14">
        <f>IF(OR(B33="",E33=""),"",IF(OR(AND(A33="支出",E33&gt;0),ABS(E33)&gt;=N($B$4)),"読む",""))</f>
      </c>
      <c r="G33" s="10"/>
      <c r="H33" s="10"/>
      <c r="I33" s="15">
        <f>IF(F33="読む",COUNTIF($F$10:F33,"読む"),"")</f>
      </c>
    </row>
    <row r="34" ht="20" customHeight="1" spans="1:9" x14ac:dyDescent="0.25">
      <c r="A34" s="12" t="s">
        <v>46</v>
      </c>
      <c r="B34" s="10"/>
      <c r="C34" s="11"/>
      <c r="D34" s="11"/>
      <c r="E34" s="13">
        <f>IF(AND(C34="",D34=""),"",N(D34)-N(C34))</f>
      </c>
      <c r="F34" s="14">
        <f>IF(OR(B34="",E34=""),"",IF(OR(AND(A34="支出",E34&gt;0),ABS(E34)&gt;=N($B$4)),"読む",""))</f>
      </c>
      <c r="G34" s="10"/>
      <c r="H34" s="10"/>
      <c r="I34" s="15">
        <f>IF(F34="読む",COUNTIF($F$10:F34,"読む"),"")</f>
      </c>
    </row>
  </sheetData>
  <sheetProtection sheet="1" formatColumns="0" formatRows="0"/>
  <mergeCells count="2">
    <mergeCell ref="B6:H6"/>
    <mergeCell ref="A8:H8"/>
  </mergeCells>
  <dataValidations count="5">
    <dataValidation type="whole" allowBlank="1" showErrorMessage="1" errorTitle="年度の始まる年" error="2000〜2100 の整数を入れてください" sqref="B2">
      <formula1>2000</formula1>
      <formula2>2100</formula2>
    </dataValidation>
    <dataValidation type="whole" operator="greaterThanOrEqual" allowBlank="1" showErrorMessage="1" errorTitle="読む差の目安" error="0 以上の整数を入れてください" sqref="B4">
      <formula1>0</formula1>
    </dataValidation>
    <dataValidation type="whole" operator="greaterThanOrEqual" allowBlank="1" showErrorMessage="1" errorTitle="前年度繰越金" error="0 以上の整数を入れてください" sqref="B5">
      <formula1>0</formula1>
    </dataValidation>
    <dataValidation type="whole" operator="greaterThanOrEqual" allowBlank="1" showErrorMessage="1" errorTitle="予算額" error="0 以上の整数を入れてください" sqref="C10:C34">
      <formula1>0</formula1>
    </dataValidation>
    <dataValidation type="whole" operator="greaterThanOrEqual" allowBlank="1" showErrorMessage="1" errorTitle="決算額" error="0 以上の整数を入れてください" sqref="D10:D34">
      <formula1>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8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8" customWidth="1"/>
    <col min="4" max="4" width="12" customWidth="1"/>
  </cols>
  <sheetData>
    <row r="1" ht="28" customHeight="1" spans="1:1" x14ac:dyDescent="0.25">
      <c r="A1" s="1" t="s">
        <v>47</v>
      </c>
    </row>
    <row r="3" ht="22" customHeight="1" spans="1:4" x14ac:dyDescent="0.25">
      <c r="A3" s="2" t="s">
        <v>36</v>
      </c>
      <c r="B3" s="2" t="s">
        <v>48</v>
      </c>
      <c r="C3" s="2" t="s">
        <v>49</v>
      </c>
      <c r="D3" s="2" t="s">
        <v>50</v>
      </c>
    </row>
    <row r="4" ht="36" customHeight="1" spans="1:4" x14ac:dyDescent="0.25">
      <c r="A4" s="3">
        <v>1</v>
      </c>
      <c r="B4" s="4">
        <f>IF('説明メモ'!$B$2="","",'説明メモ'!$B$2&amp;"年度の決算を報告します。お手元の議案書の決算報告書をご覧ください。")</f>
      </c>
      <c r="C4" s="25">
        <f>IF(B4="","",LEN(B4))</f>
      </c>
      <c r="D4" s="25">
        <f>IF(C4="","",ROUND(C4*0.2,0))</f>
      </c>
    </row>
    <row r="5" ht="36" customHeight="1" spans="1:4" x14ac:dyDescent="0.25">
      <c r="A5" s="3">
        <v>2</v>
      </c>
      <c r="B5" s="4">
        <f>IF('説明メモ'!$L$12+'説明メモ'!$L$13=0,"","収入の合計は"&amp;TEXT('説明メモ'!$L$12,"#,##0")&amp;"円、支出の合計は"&amp;TEXT('説明メモ'!$L$13,"#,##0")&amp;"円でした。")</f>
      </c>
      <c r="C5" s="25">
        <f>IF(B5="","",LEN(B5))</f>
      </c>
      <c r="D5" s="25">
        <f>IF(C5="","",ROUND(C5*0.2,0))</f>
      </c>
    </row>
    <row r="6" ht="36" customHeight="1" spans="1:4" x14ac:dyDescent="0.25">
      <c r="A6" s="3">
        <v>3</v>
      </c>
      <c r="B6" s="4">
        <f>IFERROR(INDEX('説明メモ'!$B$10:$B$34,MATCH(1,'説明メモ'!$I$10:$I$34,0))&amp;"は、予算"&amp;TEXT(INDEX('説明メモ'!$C$10:$C$34,MATCH(1,'説明メモ'!$I$10:$I$34,0)),"#,##0")&amp;"円に対して"&amp;TEXT(INDEX('説明メモ'!$D$10:$D$34,MATCH(1,'説明メモ'!$I$10:$I$34,0)),"#,##0")&amp;"円で、"&amp;TEXT(ABS(INDEX('説明メモ'!$E$10:$E$34,MATCH(1,'説明メモ'!$I$10:$I$34,0))),"#,##0")&amp;"円"&amp;IF(INDEX('説明メモ'!$E$10:$E$34,MATCH(1,'説明メモ'!$I$10:$I$34,0))&gt;0,"多く","少なく")&amp;"なりました。"&amp;INDEX('説明メモ'!$G$10:$G$34,MATCH(1,'説明メモ'!$I$10:$I$34,0))&amp;"","")</f>
      </c>
      <c r="C6" s="25">
        <f>IF(B6="","",LEN(B6))</f>
      </c>
      <c r="D6" s="25">
        <f>IF(C6="","",ROUND(C6*0.2,0))</f>
      </c>
    </row>
    <row r="7" ht="36" customHeight="1" spans="1:4" x14ac:dyDescent="0.25">
      <c r="A7" s="3">
        <v>4</v>
      </c>
      <c r="B7" s="4">
        <f>IFERROR(INDEX('説明メモ'!$B$10:$B$34,MATCH(2,'説明メモ'!$I$10:$I$34,0))&amp;"は、予算"&amp;TEXT(INDEX('説明メモ'!$C$10:$C$34,MATCH(2,'説明メモ'!$I$10:$I$34,0)),"#,##0")&amp;"円に対して"&amp;TEXT(INDEX('説明メモ'!$D$10:$D$34,MATCH(2,'説明メモ'!$I$10:$I$34,0)),"#,##0")&amp;"円で、"&amp;TEXT(ABS(INDEX('説明メモ'!$E$10:$E$34,MATCH(2,'説明メモ'!$I$10:$I$34,0))),"#,##0")&amp;"円"&amp;IF(INDEX('説明メモ'!$E$10:$E$34,MATCH(2,'説明メモ'!$I$10:$I$34,0))&gt;0,"多く","少なく")&amp;"なりました。"&amp;INDEX('説明メモ'!$G$10:$G$34,MATCH(2,'説明メモ'!$I$10:$I$34,0))&amp;"","")</f>
      </c>
      <c r="C7" s="25">
        <f>IF(B7="","",LEN(B7))</f>
      </c>
      <c r="D7" s="25">
        <f>IF(C7="","",ROUND(C7*0.2,0))</f>
      </c>
    </row>
    <row r="8" ht="36" customHeight="1" spans="1:4" x14ac:dyDescent="0.25">
      <c r="A8" s="3">
        <v>5</v>
      </c>
      <c r="B8" s="4">
        <f>IFERROR(INDEX('説明メモ'!$B$10:$B$34,MATCH(3,'説明メモ'!$I$10:$I$34,0))&amp;"は、予算"&amp;TEXT(INDEX('説明メモ'!$C$10:$C$34,MATCH(3,'説明メモ'!$I$10:$I$34,0)),"#,##0")&amp;"円に対して"&amp;TEXT(INDEX('説明メモ'!$D$10:$D$34,MATCH(3,'説明メモ'!$I$10:$I$34,0)),"#,##0")&amp;"円で、"&amp;TEXT(ABS(INDEX('説明メモ'!$E$10:$E$34,MATCH(3,'説明メモ'!$I$10:$I$34,0))),"#,##0")&amp;"円"&amp;IF(INDEX('説明メモ'!$E$10:$E$34,MATCH(3,'説明メモ'!$I$10:$I$34,0))&gt;0,"多く","少なく")&amp;"なりました。"&amp;INDEX('説明メモ'!$G$10:$G$34,MATCH(3,'説明メモ'!$I$10:$I$34,0))&amp;"","")</f>
      </c>
      <c r="C8" s="25">
        <f>IF(B8="","",LEN(B8))</f>
      </c>
      <c r="D8" s="25">
        <f>IF(C8="","",ROUND(C8*0.2,0))</f>
      </c>
    </row>
    <row r="9" ht="36" customHeight="1" spans="1:4" x14ac:dyDescent="0.25">
      <c r="A9" s="3">
        <v>6</v>
      </c>
      <c r="B9" s="4">
        <f>IFERROR(INDEX('説明メモ'!$B$10:$B$34,MATCH(4,'説明メモ'!$I$10:$I$34,0))&amp;"は、予算"&amp;TEXT(INDEX('説明メモ'!$C$10:$C$34,MATCH(4,'説明メモ'!$I$10:$I$34,0)),"#,##0")&amp;"円に対して"&amp;TEXT(INDEX('説明メモ'!$D$10:$D$34,MATCH(4,'説明メモ'!$I$10:$I$34,0)),"#,##0")&amp;"円で、"&amp;TEXT(ABS(INDEX('説明メモ'!$E$10:$E$34,MATCH(4,'説明メモ'!$I$10:$I$34,0))),"#,##0")&amp;"円"&amp;IF(INDEX('説明メモ'!$E$10:$E$34,MATCH(4,'説明メモ'!$I$10:$I$34,0))&gt;0,"多く","少なく")&amp;"なりました。"&amp;INDEX('説明メモ'!$G$10:$G$34,MATCH(4,'説明メモ'!$I$10:$I$34,0))&amp;"","")</f>
      </c>
      <c r="C9" s="25">
        <f>IF(B9="","",LEN(B9))</f>
      </c>
      <c r="D9" s="25">
        <f>IF(C9="","",ROUND(C9*0.2,0))</f>
      </c>
    </row>
    <row r="10" ht="36" customHeight="1" spans="1:4" x14ac:dyDescent="0.25">
      <c r="A10" s="3">
        <v>7</v>
      </c>
      <c r="B10" s="4">
        <f>IFERROR(INDEX('説明メモ'!$B$10:$B$34,MATCH(5,'説明メモ'!$I$10:$I$34,0))&amp;"は、予算"&amp;TEXT(INDEX('説明メモ'!$C$10:$C$34,MATCH(5,'説明メモ'!$I$10:$I$34,0)),"#,##0")&amp;"円に対して"&amp;TEXT(INDEX('説明メモ'!$D$10:$D$34,MATCH(5,'説明メモ'!$I$10:$I$34,0)),"#,##0")&amp;"円で、"&amp;TEXT(ABS(INDEX('説明メモ'!$E$10:$E$34,MATCH(5,'説明メモ'!$I$10:$I$34,0))),"#,##0")&amp;"円"&amp;IF(INDEX('説明メモ'!$E$10:$E$34,MATCH(5,'説明メモ'!$I$10:$I$34,0))&gt;0,"多く","少なく")&amp;"なりました。"&amp;INDEX('説明メモ'!$G$10:$G$34,MATCH(5,'説明メモ'!$I$10:$I$34,0))&amp;"","")</f>
      </c>
      <c r="C10" s="25">
        <f>IF(B10="","",LEN(B10))</f>
      </c>
      <c r="D10" s="25">
        <f>IF(C10="","",ROUND(C10*0.2,0))</f>
      </c>
    </row>
    <row r="11" ht="36" customHeight="1" spans="1:4" x14ac:dyDescent="0.25">
      <c r="A11" s="3">
        <v>8</v>
      </c>
      <c r="B11" s="4">
        <f>IFERROR(INDEX('説明メモ'!$B$10:$B$34,MATCH(6,'説明メモ'!$I$10:$I$34,0))&amp;"は、予算"&amp;TEXT(INDEX('説明メモ'!$C$10:$C$34,MATCH(6,'説明メモ'!$I$10:$I$34,0)),"#,##0")&amp;"円に対して"&amp;TEXT(INDEX('説明メモ'!$D$10:$D$34,MATCH(6,'説明メモ'!$I$10:$I$34,0)),"#,##0")&amp;"円で、"&amp;TEXT(ABS(INDEX('説明メモ'!$E$10:$E$34,MATCH(6,'説明メモ'!$I$10:$I$34,0))),"#,##0")&amp;"円"&amp;IF(INDEX('説明メモ'!$E$10:$E$34,MATCH(6,'説明メモ'!$I$10:$I$34,0))&gt;0,"多く","少なく")&amp;"なりました。"&amp;INDEX('説明メモ'!$G$10:$G$34,MATCH(6,'説明メモ'!$I$10:$I$34,0))&amp;"","")</f>
      </c>
      <c r="C11" s="25">
        <f>IF(B11="","",LEN(B11))</f>
      </c>
      <c r="D11" s="25">
        <f>IF(C11="","",ROUND(C11*0.2,0))</f>
      </c>
    </row>
    <row r="12" ht="36" customHeight="1" spans="1:4" x14ac:dyDescent="0.25">
      <c r="A12" s="3">
        <v>9</v>
      </c>
      <c r="B12" s="4">
        <f>IF('説明メモ'!$L$12+'説明メモ'!$L$13=0,"","差し引き"&amp;TEXT('説明メモ'!$L$14,"#,##0")&amp;"円を次年度に繰り越します。"&amp;IF('説明メモ'!$L$15=0,"前年度の繰越金と同じです。","前年度の繰越金より"&amp;TEXT(ABS('説明メモ'!$L$15),"#,##0")&amp;"円"&amp;IF('説明メモ'!$L$15&lt;0,"少なく","多く")&amp;"なりました。")&amp;'説明メモ'!$B$6&amp;"")</f>
      </c>
      <c r="C12" s="25">
        <f>IF(B12="","",LEN(B12))</f>
      </c>
      <c r="D12" s="25">
        <f>IF(C12="","",ROUND(C12*0.2,0))</f>
      </c>
    </row>
    <row r="13" ht="36" customHeight="1" spans="1:4" x14ac:dyDescent="0.25">
      <c r="A13" s="3">
        <v>10</v>
      </c>
      <c r="B13" s="4" t="s">
        <v>51</v>
      </c>
      <c r="C13" s="25">
        <f>IF(B13="","",LEN(B13))</f>
      </c>
      <c r="D13" s="25">
        <f>IF(C13="","",ROUND(C13*0.2,0))</f>
      </c>
    </row>
    <row r="15" spans="2:4" x14ac:dyDescent="0.25">
      <c r="B15" s="26" t="s">
        <v>52</v>
      </c>
      <c r="C15" s="27">
        <f>SUM(C4:C13)</f>
      </c>
      <c r="D15" s="27">
        <f>SUM(D4:D13)</f>
      </c>
    </row>
    <row r="16" spans="2:4" x14ac:dyDescent="0.25">
      <c r="B16" s="26" t="s">
        <v>53</v>
      </c>
      <c r="D16" s="28">
        <f>ROUND(D15/60,1)</f>
      </c>
    </row>
    <row r="18" ht="32" customHeight="1" spans="1:4" x14ac:dyDescent="0.25">
      <c r="A18" s="5">
        <f>IF(N('説明メモ'!$L$16)&gt;6,"読む行が7つ以上あります。説明メモの B4 を大きくするか、理由の文を短くしてください。","")</f>
      </c>
      <c r="B18" s="5"/>
      <c r="C18" s="5"/>
      <c r="D18" s="5"/>
    </row>
  </sheetData>
  <sheetProtection sheet="1" formatColumns="0" formatRows="0"/>
  <mergeCells count="1">
    <mergeCell ref="A18:D18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J33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4" customWidth="1"/>
    <col min="2" max="2" width="34" customWidth="1"/>
    <col min="3" max="4" width="12" customWidth="1"/>
    <col min="5" max="5" width="40" customWidth="1"/>
    <col min="6" max="6" width="22" customWidth="1"/>
    <col min="7" max="7" width="8" customWidth="1"/>
    <col min="8" max="8" width="2" customWidth="1"/>
    <col min="9" max="9" width="18" customWidth="1"/>
    <col min="10" max="10" width="6" customWidth="1"/>
  </cols>
  <sheetData>
    <row r="1" ht="28" customHeight="1" spans="1:1" x14ac:dyDescent="0.25">
      <c r="A1" s="1" t="s">
        <v>54</v>
      </c>
    </row>
    <row r="3" ht="22" customHeight="1" spans="1:10" x14ac:dyDescent="0.25">
      <c r="A3" s="2" t="s">
        <v>55</v>
      </c>
      <c r="B3" s="2" t="s">
        <v>56</v>
      </c>
      <c r="C3" s="2" t="s">
        <v>57</v>
      </c>
      <c r="D3" s="2" t="s">
        <v>58</v>
      </c>
      <c r="E3" s="2" t="s">
        <v>59</v>
      </c>
      <c r="F3" s="2" t="s">
        <v>35</v>
      </c>
      <c r="G3" s="2" t="s">
        <v>60</v>
      </c>
      <c r="I3" s="2" t="s">
        <v>37</v>
      </c>
      <c r="J3" s="2" t="s">
        <v>61</v>
      </c>
    </row>
    <row r="4" ht="40" customHeight="1" spans="1:10" x14ac:dyDescent="0.25">
      <c r="A4" s="29">
        <f>IF(B4="","",ROW()-3)</f>
      </c>
      <c r="B4" s="10" t="s">
        <v>62</v>
      </c>
      <c r="C4" s="30" t="s">
        <v>63</v>
      </c>
      <c r="D4" s="30" t="s">
        <v>64</v>
      </c>
      <c r="E4" s="10"/>
      <c r="F4" s="10" t="s">
        <v>65</v>
      </c>
      <c r="G4" s="30"/>
      <c r="I4" s="16" t="s">
        <v>66</v>
      </c>
      <c r="J4" s="18">
        <f>COUNTIF(B4:B33,"?*")</f>
      </c>
    </row>
    <row r="5" ht="40" customHeight="1" spans="1:10" x14ac:dyDescent="0.25">
      <c r="A5" s="29">
        <f>IF(B5="","",ROW()-3)</f>
      </c>
      <c r="B5" s="10" t="s">
        <v>67</v>
      </c>
      <c r="C5" s="30" t="s">
        <v>63</v>
      </c>
      <c r="D5" s="30" t="s">
        <v>68</v>
      </c>
      <c r="E5" s="10"/>
      <c r="F5" s="10" t="s">
        <v>69</v>
      </c>
      <c r="G5" s="30"/>
      <c r="I5" s="16" t="s">
        <v>70</v>
      </c>
      <c r="J5" s="18">
        <f>COUNTIFS(B4:B33,"?*",E4:E33,"")</f>
      </c>
    </row>
    <row r="6" ht="40" customHeight="1" spans="1:10" x14ac:dyDescent="0.25">
      <c r="A6" s="29">
        <f>IF(B6="","",ROW()-3)</f>
      </c>
      <c r="B6" s="10" t="s">
        <v>71</v>
      </c>
      <c r="C6" s="30" t="s">
        <v>63</v>
      </c>
      <c r="D6" s="30" t="s">
        <v>68</v>
      </c>
      <c r="E6" s="10"/>
      <c r="F6" s="10" t="s">
        <v>72</v>
      </c>
      <c r="G6" s="30"/>
      <c r="I6" s="16" t="s">
        <v>73</v>
      </c>
      <c r="J6" s="18">
        <f>COUNTIF(D4:D33,"持ち帰る")</f>
      </c>
    </row>
    <row r="7" ht="40" customHeight="1" spans="1:10" x14ac:dyDescent="0.25">
      <c r="A7" s="29">
        <f>IF(B7="","",ROW()-3)</f>
      </c>
      <c r="B7" s="10" t="s">
        <v>74</v>
      </c>
      <c r="C7" s="30" t="s">
        <v>75</v>
      </c>
      <c r="D7" s="30" t="s">
        <v>64</v>
      </c>
      <c r="E7" s="10"/>
      <c r="F7" s="10" t="s">
        <v>76</v>
      </c>
      <c r="G7" s="30"/>
      <c r="I7" s="16" t="s">
        <v>77</v>
      </c>
      <c r="J7" s="18">
        <f>COUNTIF(G4:G33,"済")</f>
      </c>
    </row>
    <row r="8" ht="40" customHeight="1" spans="1:7" x14ac:dyDescent="0.25">
      <c r="A8" s="29">
        <f>IF(B8="","",ROW()-3)</f>
      </c>
      <c r="B8" s="10" t="s">
        <v>78</v>
      </c>
      <c r="C8" s="30" t="s">
        <v>75</v>
      </c>
      <c r="D8" s="30" t="s">
        <v>68</v>
      </c>
      <c r="E8" s="10"/>
      <c r="F8" s="10" t="s">
        <v>79</v>
      </c>
      <c r="G8" s="30"/>
    </row>
    <row r="9" ht="40" customHeight="1" spans="1:7" x14ac:dyDescent="0.25">
      <c r="A9" s="29">
        <f>IF(B9="","",ROW()-3)</f>
      </c>
      <c r="B9" s="10" t="s">
        <v>80</v>
      </c>
      <c r="C9" s="30" t="s">
        <v>81</v>
      </c>
      <c r="D9" s="30" t="s">
        <v>64</v>
      </c>
      <c r="E9" s="10"/>
      <c r="F9" s="10" t="s">
        <v>82</v>
      </c>
      <c r="G9" s="30"/>
    </row>
    <row r="10" ht="40" customHeight="1" spans="1:7" x14ac:dyDescent="0.25">
      <c r="A10" s="29">
        <f>IF(B10="","",ROW()-3)</f>
      </c>
      <c r="B10" s="10" t="s">
        <v>83</v>
      </c>
      <c r="C10" s="30" t="s">
        <v>81</v>
      </c>
      <c r="D10" s="30" t="s">
        <v>68</v>
      </c>
      <c r="E10" s="10"/>
      <c r="F10" s="10" t="s">
        <v>84</v>
      </c>
      <c r="G10" s="30"/>
    </row>
    <row r="11" ht="40" customHeight="1" spans="1:7" x14ac:dyDescent="0.25">
      <c r="A11" s="29">
        <f>IF(B11="","",ROW()-3)</f>
      </c>
      <c r="B11" s="10" t="s">
        <v>85</v>
      </c>
      <c r="C11" s="30" t="s">
        <v>81</v>
      </c>
      <c r="D11" s="30" t="s">
        <v>86</v>
      </c>
      <c r="E11" s="10"/>
      <c r="F11" s="10" t="s">
        <v>87</v>
      </c>
      <c r="G11" s="30"/>
    </row>
    <row r="12" ht="24" customHeight="1" spans="1:7" x14ac:dyDescent="0.25">
      <c r="A12" s="29">
        <f>IF(B12="","",ROW()-3)</f>
      </c>
      <c r="B12" s="10"/>
      <c r="C12" s="30"/>
      <c r="D12" s="30"/>
      <c r="E12" s="10"/>
      <c r="F12" s="10"/>
      <c r="G12" s="30"/>
    </row>
    <row r="13" ht="24" customHeight="1" spans="1:7" x14ac:dyDescent="0.25">
      <c r="A13" s="29">
        <f>IF(B13="","",ROW()-3)</f>
      </c>
      <c r="B13" s="10"/>
      <c r="C13" s="30"/>
      <c r="D13" s="30"/>
      <c r="E13" s="10"/>
      <c r="F13" s="10"/>
      <c r="G13" s="30"/>
    </row>
    <row r="14" ht="24" customHeight="1" spans="1:7" x14ac:dyDescent="0.25">
      <c r="A14" s="29">
        <f>IF(B14="","",ROW()-3)</f>
      </c>
      <c r="B14" s="10"/>
      <c r="C14" s="30"/>
      <c r="D14" s="30"/>
      <c r="E14" s="10"/>
      <c r="F14" s="10"/>
      <c r="G14" s="30"/>
    </row>
    <row r="15" ht="24" customHeight="1" spans="1:7" x14ac:dyDescent="0.25">
      <c r="A15" s="29">
        <f>IF(B15="","",ROW()-3)</f>
      </c>
      <c r="B15" s="10"/>
      <c r="C15" s="30"/>
      <c r="D15" s="30"/>
      <c r="E15" s="10"/>
      <c r="F15" s="10"/>
      <c r="G15" s="30"/>
    </row>
    <row r="16" ht="24" customHeight="1" spans="1:7" x14ac:dyDescent="0.25">
      <c r="A16" s="29">
        <f>IF(B16="","",ROW()-3)</f>
      </c>
      <c r="B16" s="10"/>
      <c r="C16" s="30"/>
      <c r="D16" s="30"/>
      <c r="E16" s="10"/>
      <c r="F16" s="10"/>
      <c r="G16" s="30"/>
    </row>
    <row r="17" ht="24" customHeight="1" spans="1:7" x14ac:dyDescent="0.25">
      <c r="A17" s="29">
        <f>IF(B17="","",ROW()-3)</f>
      </c>
      <c r="B17" s="10"/>
      <c r="C17" s="30"/>
      <c r="D17" s="30"/>
      <c r="E17" s="10"/>
      <c r="F17" s="10"/>
      <c r="G17" s="30"/>
    </row>
    <row r="18" ht="24" customHeight="1" spans="1:7" x14ac:dyDescent="0.25">
      <c r="A18" s="29">
        <f>IF(B18="","",ROW()-3)</f>
      </c>
      <c r="B18" s="10"/>
      <c r="C18" s="30"/>
      <c r="D18" s="30"/>
      <c r="E18" s="10"/>
      <c r="F18" s="10"/>
      <c r="G18" s="30"/>
    </row>
    <row r="19" ht="24" customHeight="1" spans="1:7" x14ac:dyDescent="0.25">
      <c r="A19" s="29">
        <f>IF(B19="","",ROW()-3)</f>
      </c>
      <c r="B19" s="10"/>
      <c r="C19" s="30"/>
      <c r="D19" s="30"/>
      <c r="E19" s="10"/>
      <c r="F19" s="10"/>
      <c r="G19" s="30"/>
    </row>
    <row r="20" ht="24" customHeight="1" spans="1:7" x14ac:dyDescent="0.25">
      <c r="A20" s="29">
        <f>IF(B20="","",ROW()-3)</f>
      </c>
      <c r="B20" s="10"/>
      <c r="C20" s="30"/>
      <c r="D20" s="30"/>
      <c r="E20" s="10"/>
      <c r="F20" s="10"/>
      <c r="G20" s="30"/>
    </row>
    <row r="21" ht="24" customHeight="1" spans="1:7" x14ac:dyDescent="0.25">
      <c r="A21" s="29">
        <f>IF(B21="","",ROW()-3)</f>
      </c>
      <c r="B21" s="10"/>
      <c r="C21" s="30"/>
      <c r="D21" s="30"/>
      <c r="E21" s="10"/>
      <c r="F21" s="10"/>
      <c r="G21" s="30"/>
    </row>
    <row r="22" ht="24" customHeight="1" spans="1:7" x14ac:dyDescent="0.25">
      <c r="A22" s="29">
        <f>IF(B22="","",ROW()-3)</f>
      </c>
      <c r="B22" s="10"/>
      <c r="C22" s="30"/>
      <c r="D22" s="30"/>
      <c r="E22" s="10"/>
      <c r="F22" s="10"/>
      <c r="G22" s="30"/>
    </row>
    <row r="23" ht="24" customHeight="1" spans="1:7" x14ac:dyDescent="0.25">
      <c r="A23" s="29">
        <f>IF(B23="","",ROW()-3)</f>
      </c>
      <c r="B23" s="10"/>
      <c r="C23" s="30"/>
      <c r="D23" s="30"/>
      <c r="E23" s="10"/>
      <c r="F23" s="10"/>
      <c r="G23" s="30"/>
    </row>
    <row r="24" ht="24" customHeight="1" spans="1:7" x14ac:dyDescent="0.25">
      <c r="A24" s="29">
        <f>IF(B24="","",ROW()-3)</f>
      </c>
      <c r="B24" s="10"/>
      <c r="C24" s="30"/>
      <c r="D24" s="30"/>
      <c r="E24" s="10"/>
      <c r="F24" s="10"/>
      <c r="G24" s="30"/>
    </row>
    <row r="25" ht="24" customHeight="1" spans="1:7" x14ac:dyDescent="0.25">
      <c r="A25" s="29">
        <f>IF(B25="","",ROW()-3)</f>
      </c>
      <c r="B25" s="10"/>
      <c r="C25" s="30"/>
      <c r="D25" s="30"/>
      <c r="E25" s="10"/>
      <c r="F25" s="10"/>
      <c r="G25" s="30"/>
    </row>
    <row r="26" ht="24" customHeight="1" spans="1:7" x14ac:dyDescent="0.25">
      <c r="A26" s="29">
        <f>IF(B26="","",ROW()-3)</f>
      </c>
      <c r="B26" s="10"/>
      <c r="C26" s="30"/>
      <c r="D26" s="30"/>
      <c r="E26" s="10"/>
      <c r="F26" s="10"/>
      <c r="G26" s="30"/>
    </row>
    <row r="27" ht="24" customHeight="1" spans="1:7" x14ac:dyDescent="0.25">
      <c r="A27" s="29">
        <f>IF(B27="","",ROW()-3)</f>
      </c>
      <c r="B27" s="10"/>
      <c r="C27" s="30"/>
      <c r="D27" s="30"/>
      <c r="E27" s="10"/>
      <c r="F27" s="10"/>
      <c r="G27" s="30"/>
    </row>
    <row r="28" ht="24" customHeight="1" spans="1:7" x14ac:dyDescent="0.25">
      <c r="A28" s="29">
        <f>IF(B28="","",ROW()-3)</f>
      </c>
      <c r="B28" s="10"/>
      <c r="C28" s="30"/>
      <c r="D28" s="30"/>
      <c r="E28" s="10"/>
      <c r="F28" s="10"/>
      <c r="G28" s="30"/>
    </row>
    <row r="29" ht="24" customHeight="1" spans="1:7" x14ac:dyDescent="0.25">
      <c r="A29" s="29">
        <f>IF(B29="","",ROW()-3)</f>
      </c>
      <c r="B29" s="10"/>
      <c r="C29" s="30"/>
      <c r="D29" s="30"/>
      <c r="E29" s="10"/>
      <c r="F29" s="10"/>
      <c r="G29" s="30"/>
    </row>
    <row r="30" ht="24" customHeight="1" spans="1:7" x14ac:dyDescent="0.25">
      <c r="A30" s="29">
        <f>IF(B30="","",ROW()-3)</f>
      </c>
      <c r="B30" s="10"/>
      <c r="C30" s="30"/>
      <c r="D30" s="30"/>
      <c r="E30" s="10"/>
      <c r="F30" s="10"/>
      <c r="G30" s="30"/>
    </row>
    <row r="31" ht="24" customHeight="1" spans="1:7" x14ac:dyDescent="0.25">
      <c r="A31" s="29">
        <f>IF(B31="","",ROW()-3)</f>
      </c>
      <c r="B31" s="10"/>
      <c r="C31" s="30"/>
      <c r="D31" s="30"/>
      <c r="E31" s="10"/>
      <c r="F31" s="10"/>
      <c r="G31" s="30"/>
    </row>
    <row r="32" ht="24" customHeight="1" spans="1:7" x14ac:dyDescent="0.25">
      <c r="A32" s="29">
        <f>IF(B32="","",ROW()-3)</f>
      </c>
      <c r="B32" s="10"/>
      <c r="C32" s="30"/>
      <c r="D32" s="30"/>
      <c r="E32" s="10"/>
      <c r="F32" s="10"/>
      <c r="G32" s="30"/>
    </row>
    <row r="33" ht="24" customHeight="1" spans="1:7" x14ac:dyDescent="0.25">
      <c r="A33" s="29">
        <f>IF(B33="","",ROW()-3)</f>
      </c>
      <c r="B33" s="10"/>
      <c r="C33" s="30"/>
      <c r="D33" s="30"/>
      <c r="E33" s="10"/>
      <c r="F33" s="10"/>
      <c r="G33" s="30"/>
    </row>
  </sheetData>
  <sheetProtection sheet="1" formatColumns="0" formatRows="0"/>
  <dataValidations count="6">
    <dataValidation type="list" allowBlank="1" showErrorMessage="1" errorTitle="種類" error="「予算と違う行」「繰越金」「支出の中身」「その他」から選んでください" sqref="C10:C33">
      <formula1>"予算と違う行,繰越金,支出の中身,その他"</formula1>
    </dataValidation>
    <dataValidation type="list" allowBlank="1" showErrorMessage="1" errorTitle="種類" error="「予算と違う行」「繰越金」「支出の中身」「その他」から選んでください" sqref="C4:C33">
      <formula1>"予算と違う行,繰越金,支出の中身,その他"</formula1>
    </dataValidation>
    <dataValidation type="list" allowBlank="1" showErrorMessage="1" errorTitle="答える人" error="「会計」「会長」「監事」「持ち帰る」から選んでください" sqref="D10:D33">
      <formula1>"会計,会長,監事,持ち帰る"</formula1>
    </dataValidation>
    <dataValidation type="list" allowBlank="1" showErrorMessage="1" errorTitle="答える人" error="「会計」「会長」「監事」「持ち帰る」から選んでください" sqref="D4:D33">
      <formula1>"会計,会長,監事,持ち帰る"</formula1>
    </dataValidation>
    <dataValidation type="list" allowBlank="1" showErrorMessage="1" errorTitle="確かめた" error="「済」から選んでください" sqref="G10:G33">
      <formula1>"済"</formula1>
    </dataValidation>
    <dataValidation type="list" allowBlank="1" showErrorMessage="1" errorTitle="確かめた" error="「済」から選んでください" sqref="G4:G33">
      <formula1>"済"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説明メモ</vt:lpstr>
      <vt:lpstr>説明原稿</vt:lpstr>
      <vt:lpstr>想定問答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2026-10-26T13:49:06Z</dcterms:created>
  <dcterms:modified xsi:type="dcterms:W3CDTF">2026-10-26T13:49:06Z</dcterms:modified>
</cp:coreProperties>
</file>