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会の基本" state="visible" r:id="rId5"/>
    <sheet sheetId="3" name="条文の下書き" state="visible" r:id="rId6"/>
    <sheet sheetId="4" name="規約（印刷用）" state="visible" r:id="rId7"/>
  </sheets>
  <definedNames>
    <definedName name="_xlnm.Print_Area" localSheetId="0">'使い方'!$A$1:$C$10</definedName>
    <definedName name="_xlnm.Print_Area" localSheetId="1">'会の基本'!$A$1:$C$7</definedName>
    <definedName name="_xlnm.Print_Area" localSheetId="2">'条文の下書き'!$A$1:$K$34</definedName>
    <definedName name="_xlnm.Print_Titles" localSheetId="2">'条文の下書き'!$4:$4</definedName>
    <definedName name="_xlnm.Print_Area" localSheetId="3">'規約（印刷用）'!$B$1:$D$30</definedName>
  </definedNames>
  <calcPr calcId="171027" fullCalcOnLoad="1"/>
</workbook>
</file>

<file path=xl/sharedStrings.xml><?xml version="1.0" encoding="utf-8"?>
<sst xmlns="http://schemas.openxmlformats.org/spreadsheetml/2006/main" count="222" uniqueCount="103">
  <si>
    <t>規約の下書き表の使い方</t>
  </si>
  <si>
    <t>手順</t>
  </si>
  <si>
    <t>何をする</t>
  </si>
  <si>
    <t>どこに入れる</t>
  </si>
  <si>
    <t>会の名前と、法人にする予定か、古い会則の名前、施行日を入れる</t>
  </si>
  <si>
    <t>会の基本 B4〜B7</t>
  </si>
  <si>
    <t>条文の下書きの「使うか」を見る。入れない条は「使わない」にする</t>
  </si>
  <si>
    <t>条文の下書き D 列</t>
  </si>
  <si>
    <t>「決め方」をリストから選び、「空欄に入れる言葉」を書く</t>
  </si>
  <si>
    <t>条文の下書き E・F 列</t>
  </si>
  <si>
    <t>「確かめ」の列に何か出たら、その行を見直す</t>
  </si>
  <si>
    <t>条文の下書き K 列</t>
  </si>
  <si>
    <t>規約（印刷用）を印刷して、役員会に持っていく。条を外して文字が切れたら、行番号の境目をダブルクリックして高さを直す</t>
  </si>
  <si>
    <t>規約（印刷用）</t>
  </si>
  <si>
    <t>この表の条文は、北秋田市・所沢市・神戸市の規約例を言い換えた下書きです。法律の確認を受けた文ではありません。法人にする場合は、市の窓口で事前に見てもらってください。</t>
  </si>
  <si>
    <t>会の基本</t>
  </si>
  <si>
    <t>項目</t>
  </si>
  <si>
    <t>入れる値</t>
  </si>
  <si>
    <t>説明</t>
  </si>
  <si>
    <t>会の名前</t>
  </si>
  <si>
    <t>例「○○町自治会」</t>
  </si>
  <si>
    <t>法人（認可地縁団体）にする予定</t>
  </si>
  <si>
    <t>いいえ</t>
  </si>
  <si>
    <t>「はい」にすると、法人の規約に外せない項目を確かめ列が知らせる</t>
  </si>
  <si>
    <t>古い会則の名前</t>
  </si>
  <si>
    <t>作り直すときだけ。例「○○町自治会会則」。空なら附則に廃止の項を出さない</t>
  </si>
  <si>
    <t>施行日</t>
  </si>
  <si>
    <t>例「2027年4月25日」。総会で議決した日より前にしない</t>
  </si>
  <si>
    <t>条文の下書き</t>
  </si>
  <si>
    <t>選ぶ所はリストから。空欄に入れる言葉は、短く書けば条文の中に入ります</t>
  </si>
  <si>
    <t>No</t>
  </si>
  <si>
    <t>章</t>
  </si>
  <si>
    <t>条の見出し</t>
  </si>
  <si>
    <t>使うか</t>
  </si>
  <si>
    <t>決め方</t>
  </si>
  <si>
    <t>空欄に入れる言葉</t>
  </si>
  <si>
    <t>第何条</t>
  </si>
  <si>
    <t>出来上がる条文</t>
  </si>
  <si>
    <t>法人の必須項目</t>
  </si>
  <si>
    <t>本文か細則か</t>
  </si>
  <si>
    <t>確かめ</t>
  </si>
  <si>
    <t>並び</t>
  </si>
  <si>
    <t>第1章　総則</t>
  </si>
  <si>
    <t>名称</t>
  </si>
  <si>
    <t>使う</t>
  </si>
  <si>
    <t>—</t>
  </si>
  <si>
    <t>第2号 名称</t>
  </si>
  <si>
    <t>本文</t>
  </si>
  <si>
    <t>目的</t>
  </si>
  <si>
    <t>第1号 目的</t>
  </si>
  <si>
    <t>区域</t>
  </si>
  <si>
    <t>第3号 区域</t>
  </si>
  <si>
    <t>本文。町名・番地で書く。図は別紙でもよい</t>
  </si>
  <si>
    <t>事務所</t>
  </si>
  <si>
    <t>第4号 主たる事務所</t>
  </si>
  <si>
    <t>本文。会長宅に置くときも名前は書かない</t>
  </si>
  <si>
    <t>事業</t>
  </si>
  <si>
    <t>第2章　会員</t>
  </si>
  <si>
    <t>会員</t>
  </si>
  <si>
    <t>個人</t>
  </si>
  <si>
    <t>第5号 構成員の資格</t>
  </si>
  <si>
    <t>入会</t>
  </si>
  <si>
    <t>退会</t>
  </si>
  <si>
    <t>会費</t>
  </si>
  <si>
    <t>総会で別に定める</t>
  </si>
  <si>
    <t>金額は総会の議決か細則（北秋田市 第6条 解説）</t>
  </si>
  <si>
    <t>第3章　役員</t>
  </si>
  <si>
    <t>役員の種類</t>
  </si>
  <si>
    <t>第6号 代表者</t>
  </si>
  <si>
    <t>役員の選び方</t>
  </si>
  <si>
    <t>総会で会員の中から選ぶ</t>
  </si>
  <si>
    <t>役員の仕事</t>
  </si>
  <si>
    <t>任期</t>
  </si>
  <si>
    <t>第4章　総会</t>
  </si>
  <si>
    <t>総会の種類と時期</t>
  </si>
  <si>
    <t>第7号 会議</t>
  </si>
  <si>
    <t>総会で決めること</t>
  </si>
  <si>
    <t>総会の招集</t>
  </si>
  <si>
    <t>議長</t>
  </si>
  <si>
    <t>出席した会員の中から選ぶ</t>
  </si>
  <si>
    <t>定足数</t>
  </si>
  <si>
    <t>2分の1以上</t>
  </si>
  <si>
    <t>本文。数え方は総会の成立の記事</t>
  </si>
  <si>
    <t>議決</t>
  </si>
  <si>
    <t>書面表決と委任</t>
  </si>
  <si>
    <t>書面表決と委任状の両方</t>
  </si>
  <si>
    <t>議事録</t>
  </si>
  <si>
    <t>第5章　役員会</t>
  </si>
  <si>
    <t>役員会</t>
  </si>
  <si>
    <t>第6章　会計</t>
  </si>
  <si>
    <t>会計年度</t>
  </si>
  <si>
    <t>4月1日から翌年3月31日まで</t>
  </si>
  <si>
    <t>予算と決算</t>
  </si>
  <si>
    <t>資産</t>
  </si>
  <si>
    <t>第8号 資産</t>
  </si>
  <si>
    <t>第7章　規約の変更</t>
  </si>
  <si>
    <t>規約の変更</t>
  </si>
  <si>
    <t>会員の4分の3以上</t>
  </si>
  <si>
    <t>第8章　雑則</t>
  </si>
  <si>
    <t>細則</t>
  </si>
  <si>
    <t>附則</t>
  </si>
  <si>
    <t>施行日と古い会則</t>
  </si>
  <si>
    <t>法人にする場合は、この表に無い条（解散、解散のときの財産、財産の処分、事務所に備える帳簿、世帯で1票とする事項）を、市の規約例から足してください。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</si>
</sst>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D2B6B"/>
      <sz val="16"/>
    </font>
    <font>
      <b/>
      <color rgb="FF0D47A1"/>
    </font>
    <font>
      <color rgb="FF6B7280"/>
      <sz val="10"/>
    </font>
    <font>
      <color rgb="FF6B7280"/>
    </font>
    <font>
      <b/>
    </font>
    <font>
      <color rgb="FF6B7280"/>
      <sz val="9"/>
    </font>
    <font>
      <b/>
      <color rgb="FF0D2B6B"/>
    </font>
  </fonts>
  <fills count="3">
    <fill>
      <patternFill patternType="none"/>
    </fill>
    <fill>
      <patternFill patternType="gray125"/>
    </fill>
    <fill>
      <patternFill patternType="solid">
        <fgColor rgb="FFFBF7EE"/>
      </patternFill>
    </fill>
  </fills>
  <borders count="4">
    <border>
      <left/>
      <right/>
      <top/>
      <bottom/>
      <diagonal/>
    </border>
    <border>
      <left style="thin">
        <color rgb="FFD1D5DB"/>
      </left>
      <right style="thin">
        <color rgb="FFD1D5DB"/>
      </right>
      <top style="thin">
        <color rgb="FFD1D5DB"/>
      </top>
      <bottom style="medium">
        <color rgb="FF0D47A1"/>
      </bottom>
      <diagonal/>
    </border>
    <border>
      <left style="thin">
        <color rgb="FFD1D5DB"/>
      </left>
      <right style="thin">
        <color rgb="FFD1D5DB"/>
      </right>
      <top style="thin">
        <color rgb="FFD1D5DB"/>
      </top>
      <bottom style="thin">
        <color rgb="FFD1D5DB"/>
      </bottom>
      <diagonal/>
    </border>
    <border>
      <left style="thin">
        <color rgb="FF0D47A1"/>
      </left>
      <right style="thin">
        <color rgb="FF0D47A1"/>
      </right>
      <top style="thin">
        <color rgb="FF0D47A1"/>
      </top>
      <bottom style="thin">
        <color rgb="FF0D47A1"/>
      </bottom>
      <diagonal/>
    </border>
  </borders>
  <cellStyleXfs count="1">
    <xf numFmtId="0" fontId="0" fillId="0" borderId="0"/>
  </cellStyleXfs>
  <cellXfs count="25">
    <xf numFmtId="0" fontId="0" fillId="0" borderId="0" xfId="0"/>
    <xf numFmtId="0" fontId="1" fillId="0" borderId="0" xfId="0" applyFont="1"/>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2" fillId="0" borderId="0" xfId="0" applyFont="1" applyAlignment="1">
      <alignment vertical="center" wrapText="1"/>
    </xf>
    <xf numFmtId="49" fontId="0" fillId="2" borderId="3" xfId="0" applyNumberFormat="1" applyFill="1" applyBorder="1" applyAlignment="1" applyProtection="1">
      <alignment vertical="center" wrapText="1"/>
      <protection locked="0"/>
    </xf>
    <xf numFmtId="0" fontId="3" fillId="0" borderId="2" xfId="0" applyFont="1" applyBorder="1" applyAlignment="1">
      <alignment vertical="center" wrapText="1"/>
    </xf>
    <xf numFmtId="0" fontId="4" fillId="0" borderId="0" xfId="0" applyFont="1"/>
    <xf numFmtId="0" fontId="0" fillId="0" borderId="2" xfId="0" applyBorder="1" applyAlignment="1">
      <alignment horizontal="center" vertical="top" wrapText="1"/>
    </xf>
    <xf numFmtId="0" fontId="0" fillId="0" borderId="2" xfId="0" applyBorder="1" applyAlignment="1">
      <alignment vertical="top" wrapText="1"/>
    </xf>
    <xf numFmtId="0" fontId="5" fillId="0" borderId="2" xfId="0" applyFont="1" applyBorder="1" applyAlignment="1">
      <alignment vertical="top" wrapText="1"/>
    </xf>
    <xf numFmtId="0" fontId="0" fillId="2" borderId="3" xfId="0" applyFill="1" applyBorder="1" applyAlignment="1" applyProtection="1">
      <alignment horizontal="center" vertical="top"/>
      <protection locked="0"/>
    </xf>
    <xf numFmtId="0" fontId="4" fillId="0" borderId="2" xfId="0" applyFont="1" applyBorder="1" applyAlignment="1">
      <alignment horizontal="center" vertical="top"/>
    </xf>
    <xf numFmtId="0" fontId="2" fillId="0" borderId="2" xfId="0" applyFont="1" applyBorder="1" applyAlignment="1">
      <alignment horizontal="center"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6" fillId="0" borderId="2" xfId="0" applyFont="1" applyBorder="1" applyAlignment="1">
      <alignment horizontal="center" vertical="top" wrapText="1"/>
    </xf>
    <xf numFmtId="0" fontId="0" fillId="2" borderId="3" xfId="0" applyFill="1" applyBorder="1" applyAlignment="1" applyProtection="1">
      <alignment vertical="top" wrapText="1"/>
      <protection locked="0"/>
    </xf>
    <xf numFmtId="3" fontId="0" fillId="2" borderId="3" xfId="0" applyNumberFormat="1" applyFill="1" applyBorder="1" applyAlignment="1" applyProtection="1">
      <alignment horizontal="center" vertical="top"/>
      <protection locked="0"/>
    </xf>
    <xf numFmtId="0" fontId="3"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vertical="top" wrapText="1"/>
    </xf>
    <xf numFmtId="0" fontId="7"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
  <sheetFormatPr defaultRowHeight="15" outlineLevelRow="0" outlineLevelCol="0" x14ac:dyDescent="55"/>
  <cols>
    <col min="1" max="1" width="7" customWidth="1"/>
    <col min="2" max="2" width="56" customWidth="1"/>
    <col min="3" max="3" width="28" customWidth="1"/>
  </cols>
  <sheetData>
    <row r="1" ht="28" customHeight="1" spans="1:1" x14ac:dyDescent="0.25">
      <c r="A1" s="1" t="s">
        <v>0</v>
      </c>
    </row>
    <row r="3" spans="1:3" x14ac:dyDescent="0.25">
      <c r="A3" s="2" t="s">
        <v>1</v>
      </c>
      <c r="B3" s="2" t="s">
        <v>2</v>
      </c>
      <c r="C3" s="2" t="s">
        <v>3</v>
      </c>
    </row>
    <row r="4" ht="34" customHeight="1" spans="1:3" x14ac:dyDescent="0.25">
      <c r="A4" s="3">
        <v>1</v>
      </c>
      <c r="B4" s="4" t="s">
        <v>4</v>
      </c>
      <c r="C4" s="4" t="s">
        <v>5</v>
      </c>
    </row>
    <row r="5" ht="34" customHeight="1" spans="1:3" x14ac:dyDescent="0.25">
      <c r="A5" s="3">
        <v>2</v>
      </c>
      <c r="B5" s="4" t="s">
        <v>6</v>
      </c>
      <c r="C5" s="4" t="s">
        <v>7</v>
      </c>
    </row>
    <row r="6" ht="34" customHeight="1" spans="1:3" x14ac:dyDescent="0.25">
      <c r="A6" s="3">
        <v>3</v>
      </c>
      <c r="B6" s="4" t="s">
        <v>8</v>
      </c>
      <c r="C6" s="4" t="s">
        <v>9</v>
      </c>
    </row>
    <row r="7" ht="34" customHeight="1" spans="1:3" x14ac:dyDescent="0.25">
      <c r="A7" s="3">
        <v>4</v>
      </c>
      <c r="B7" s="4" t="s">
        <v>10</v>
      </c>
      <c r="C7" s="4" t="s">
        <v>11</v>
      </c>
    </row>
    <row r="8" ht="34" customHeight="1" spans="1:3" x14ac:dyDescent="0.25">
      <c r="A8" s="3">
        <v>5</v>
      </c>
      <c r="B8" s="4" t="s">
        <v>12</v>
      </c>
      <c r="C8" s="4" t="s">
        <v>13</v>
      </c>
    </row>
    <row r="10" ht="50" customHeight="1" spans="1:3" x14ac:dyDescent="0.25">
      <c r="A10" s="5" t="s">
        <v>14</v>
      </c>
      <c r="B10" s="5"/>
      <c r="C10" s="5"/>
    </row>
  </sheetData>
  <sheetProtection sheet="1" formatColumns="0" formatRows="0"/>
  <mergeCells count="1">
    <mergeCell ref="A10:C10"/>
  </mergeCell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FormatPr defaultRowHeight="15" outlineLevelRow="0" outlineLevelCol="0" x14ac:dyDescent="55"/>
  <cols>
    <col min="1" max="1" width="32" customWidth="1"/>
    <col min="2" max="2" width="28" customWidth="1"/>
    <col min="3" max="3" width="50" customWidth="1"/>
  </cols>
  <sheetData>
    <row r="1" ht="28" customHeight="1" spans="1:1" x14ac:dyDescent="0.25">
      <c r="A1" s="1" t="s">
        <v>15</v>
      </c>
    </row>
    <row r="3" ht="26" customHeight="1" spans="1:3" x14ac:dyDescent="0.25">
      <c r="A3" s="2" t="s">
        <v>16</v>
      </c>
      <c r="B3" s="2" t="s">
        <v>17</v>
      </c>
      <c r="C3" s="2" t="s">
        <v>18</v>
      </c>
    </row>
    <row r="4" ht="40" customHeight="1" spans="1:3" x14ac:dyDescent="0.25">
      <c r="A4" s="4" t="s">
        <v>19</v>
      </c>
      <c r="B4" s="6"/>
      <c r="C4" s="7" t="s">
        <v>20</v>
      </c>
    </row>
    <row r="5" ht="40" customHeight="1" spans="1:3" x14ac:dyDescent="0.25">
      <c r="A5" s="4" t="s">
        <v>21</v>
      </c>
      <c r="B5" s="6" t="s">
        <v>22</v>
      </c>
      <c r="C5" s="7" t="s">
        <v>23</v>
      </c>
    </row>
    <row r="6" ht="40" customHeight="1" spans="1:3" x14ac:dyDescent="0.25">
      <c r="A6" s="4" t="s">
        <v>24</v>
      </c>
      <c r="B6" s="6"/>
      <c r="C6" s="7" t="s">
        <v>25</v>
      </c>
    </row>
    <row r="7" ht="40" customHeight="1" spans="1:3" x14ac:dyDescent="0.25">
      <c r="A7" s="4" t="s">
        <v>26</v>
      </c>
      <c r="B7" s="6"/>
      <c r="C7" s="7" t="s">
        <v>27</v>
      </c>
    </row>
  </sheetData>
  <sheetProtection sheet="1" formatColumns="0" formatRows="0"/>
  <dataValidations count="1">
    <dataValidation type="list" allowBlank="1" showErrorMessage="1" errorTitle="法人にする予定" error="「いいえ」「はい」「まだ分からない」から選んでください" sqref="B5">
      <formula1>"いいえ,はい,まだ分からない"</formula1>
    </dataValidation>
  </dataValidations>
  <pageMargins left="0.5" right="0.5" top="0.6" bottom="0.6"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workbookViewId="0">
      <pane ySplit="4" topLeftCell="A5" activePane="bottomLeft" state="frozen"/>
      <selection pane="bottomLeft"/>
    </sheetView>
  </sheetViews>
  <sheetFormatPr defaultRowHeight="15" outlineLevelRow="0" outlineLevelCol="0" x14ac:dyDescent="55"/>
  <cols>
    <col min="1" max="1" width="5" customWidth="1"/>
    <col min="2" max="3" width="13" customWidth="1"/>
    <col min="5" max="5" width="22" customWidth="1"/>
    <col min="6" max="6" width="24" customWidth="1"/>
    <col min="7" max="7" width="8" customWidth="1"/>
    <col min="8" max="8" width="60" customWidth="1"/>
    <col min="9" max="9" width="14" customWidth="1"/>
    <col min="10" max="10" width="20" customWidth="1"/>
    <col min="11" max="11" width="26" customWidth="1"/>
    <col min="12" max="12" width="5" customWidth="1"/>
  </cols>
  <sheetData>
    <row r="1" ht="28" customHeight="1" spans="1:1" x14ac:dyDescent="0.25">
      <c r="A1" s="1" t="s">
        <v>28</v>
      </c>
    </row>
    <row r="2" spans="1:1" x14ac:dyDescent="0.25">
      <c r="A2" s="8" t="s">
        <v>29</v>
      </c>
    </row>
    <row r="4" ht="30" customHeight="1" spans="1:12" x14ac:dyDescent="0.25">
      <c r="A4" s="2" t="s">
        <v>30</v>
      </c>
      <c r="B4" s="2" t="s">
        <v>31</v>
      </c>
      <c r="C4" s="2" t="s">
        <v>32</v>
      </c>
      <c r="D4" s="2" t="s">
        <v>33</v>
      </c>
      <c r="E4" s="2" t="s">
        <v>34</v>
      </c>
      <c r="F4" s="2" t="s">
        <v>35</v>
      </c>
      <c r="G4" s="2" t="s">
        <v>36</v>
      </c>
      <c r="H4" s="2" t="s">
        <v>37</v>
      </c>
      <c r="I4" s="2" t="s">
        <v>38</v>
      </c>
      <c r="J4" s="2" t="s">
        <v>39</v>
      </c>
      <c r="K4" s="2" t="s">
        <v>40</v>
      </c>
      <c r="L4" s="2" t="s">
        <v>41</v>
      </c>
    </row>
    <row r="5" ht="53" customHeight="1" spans="1:12" x14ac:dyDescent="0.25">
      <c r="A5" s="9">
        <f>ROW()-4</f>
      </c>
      <c r="B5" s="10" t="s">
        <v>42</v>
      </c>
      <c r="C5" s="11" t="s">
        <v>43</v>
      </c>
      <c r="D5" s="12" t="s">
        <v>44</v>
      </c>
      <c r="E5" s="13" t="s">
        <v>45</v>
      </c>
      <c r="F5" s="13" t="s">
        <v>45</v>
      </c>
      <c r="G5" s="14">
        <f>IF(D5&lt;&gt;"使う","",IF(B5="附則","附則","第"&amp;COUNTIFS($D$5:D5,"使う",$B$5:B5,"&lt;&gt;附則")&amp;"条"))</f>
      </c>
      <c r="H5" s="10">
        <f>"本会は、"&amp;IF('会の基本'!$B$4="","○○",'会の基本'!$B$4)&amp;"と称する。"</f>
      </c>
      <c r="I5" s="10" t="s">
        <v>46</v>
      </c>
      <c r="J5" s="15" t="s">
        <v>47</v>
      </c>
      <c r="K5" s="16">
        <f>IF(AND('会の基本'!$B$5="はい",D5="使わない",I5&lt;&gt;""),"法人にするなら外せない（地方自治法第260条の2第3項）",IF(D5&lt;&gt;"使う","",IF('会の基本'!$B$4="","会の基本に会の名前を入れる","")))</f>
      </c>
      <c r="L5" s="17">
        <f>IF(D5="使う",COUNTIF($D$5:D5,"使う"),"")</f>
      </c>
    </row>
    <row r="6" ht="53" customHeight="1" spans="1:12" x14ac:dyDescent="0.25">
      <c r="A6" s="9">
        <f>ROW()-4</f>
      </c>
      <c r="B6" s="10" t="s">
        <v>42</v>
      </c>
      <c r="C6" s="11" t="s">
        <v>48</v>
      </c>
      <c r="D6" s="12" t="s">
        <v>44</v>
      </c>
      <c r="E6" s="13" t="s">
        <v>45</v>
      </c>
      <c r="F6" s="13" t="s">
        <v>45</v>
      </c>
      <c r="G6" s="14">
        <f>IF(D6&lt;&gt;"使う","",IF(B6="附則","附則","第"&amp;COUNTIFS($D$5:D6,"使う",$B$5:B6,"&lt;&gt;附則")&amp;"条"))</f>
      </c>
      <c r="H6" s="10">
        <f>"本会は、区域の住民相互の連絡、環境の整備、集会施設の維持管理など、良好な地域社会の維持及び形成に資する地域的な共同活動を行うことを目的とする。"</f>
      </c>
      <c r="I6" s="10" t="s">
        <v>49</v>
      </c>
      <c r="J6" s="15" t="s">
        <v>47</v>
      </c>
      <c r="K6" s="16">
        <f>IF(AND('会の基本'!$B$5="はい",D6="使わない",I6&lt;&gt;""),"法人にするなら外せない（地方自治法第260条の2第3項）","")</f>
      </c>
      <c r="L6" s="17">
        <f>IF(D6="使う",COUNTIF($D$5:D6,"使う"),"")</f>
      </c>
    </row>
    <row r="7" ht="53" customHeight="1" spans="1:12" x14ac:dyDescent="0.25">
      <c r="A7" s="9">
        <f>ROW()-4</f>
      </c>
      <c r="B7" s="10" t="s">
        <v>42</v>
      </c>
      <c r="C7" s="11" t="s">
        <v>50</v>
      </c>
      <c r="D7" s="12" t="s">
        <v>44</v>
      </c>
      <c r="E7" s="13" t="s">
        <v>45</v>
      </c>
      <c r="F7" s="18"/>
      <c r="G7" s="14">
        <f>IF(D7&lt;&gt;"使う","",IF(B7="附則","附則","第"&amp;COUNTIFS($D$5:D7,"使う",$B$5:B7,"&lt;&gt;附則")&amp;"条"))</f>
      </c>
      <c r="H7" s="10">
        <f>"本会の区域は、"&amp;IF(F7="","○○",F7)&amp;"とする。"</f>
      </c>
      <c r="I7" s="10" t="s">
        <v>51</v>
      </c>
      <c r="J7" s="15" t="s">
        <v>52</v>
      </c>
      <c r="K7" s="16">
        <f>IF(AND('会の基本'!$B$5="はい",D7="使わない",I7&lt;&gt;""),"法人にするなら外せない（地方自治法第260条の2第3項）",IF(D7&lt;&gt;"使う","",IF(F7="","空欄に入れる言葉が無い","")))</f>
      </c>
      <c r="L7" s="17">
        <f>IF(D7="使う",COUNTIF($D$5:D7,"使う"),"")</f>
      </c>
    </row>
    <row r="8" ht="53" customHeight="1" spans="1:12" x14ac:dyDescent="0.25">
      <c r="A8" s="9">
        <f>ROW()-4</f>
      </c>
      <c r="B8" s="10" t="s">
        <v>42</v>
      </c>
      <c r="C8" s="11" t="s">
        <v>53</v>
      </c>
      <c r="D8" s="12" t="s">
        <v>44</v>
      </c>
      <c r="E8" s="13" t="s">
        <v>45</v>
      </c>
      <c r="F8" s="18"/>
      <c r="G8" s="14">
        <f>IF(D8&lt;&gt;"使う","",IF(B8="附則","附則","第"&amp;COUNTIFS($D$5:D8,"使う",$B$5:B8,"&lt;&gt;附則")&amp;"条"))</f>
      </c>
      <c r="H8" s="10">
        <f>"本会の事務所は、"&amp;IF(F8="","○○",F8)&amp;"に置く。"</f>
      </c>
      <c r="I8" s="10" t="s">
        <v>54</v>
      </c>
      <c r="J8" s="15" t="s">
        <v>55</v>
      </c>
      <c r="K8" s="16">
        <f>IF(AND('会の基本'!$B$5="はい",D8="使わない",I8&lt;&gt;""),"法人にするなら外せない（地方自治法第260条の2第3項）",IF(D8&lt;&gt;"使う","",IF(F8="","空欄に入れる言葉が無い","")))</f>
      </c>
      <c r="L8" s="17">
        <f>IF(D8="使う",COUNTIF($D$5:D8,"使う"),"")</f>
      </c>
    </row>
    <row r="9" ht="130" customHeight="1" spans="1:12" x14ac:dyDescent="0.25">
      <c r="A9" s="9">
        <f>ROW()-4</f>
      </c>
      <c r="B9" s="10" t="s">
        <v>42</v>
      </c>
      <c r="C9" s="11" t="s">
        <v>56</v>
      </c>
      <c r="D9" s="12" t="s">
        <v>44</v>
      </c>
      <c r="E9" s="13" t="s">
        <v>45</v>
      </c>
      <c r="F9" s="18"/>
      <c r="G9" s="14">
        <f>IF(D9&lt;&gt;"使う","",IF(B9="附則","附則","第"&amp;COUNTIFS($D$5:D9,"使う",$B$5:B9,"&lt;&gt;附則")&amp;"条"))</f>
      </c>
      <c r="H9" s="10">
        <f>"本会は、目的を達成するため、次の事業を行う。"&amp;CHAR(10)&amp;"（1）会員相互の連絡"&amp;CHAR(10)&amp;"（2）区域内の清掃・美化など環境の整備"&amp;CHAR(10)&amp;"（3）防犯・防災"&amp;CHAR(10)&amp;"（4）会員の親睦"&amp;CHAR(10)&amp;"（5）集会施設の管理"&amp;IF(F9="","",CHAR(10)&amp;"（6）"&amp;F9)&amp;CHAR(10)&amp;"（"&amp;IF(F9="","6","7")&amp;"）その他目的を達成するために必要なこと"</f>
      </c>
      <c r="I9" s="10"/>
      <c r="J9" s="15" t="s">
        <v>47</v>
      </c>
      <c r="K9" s="10"/>
      <c r="L9" s="17">
        <f>IF(D9="使う",COUNTIF($D$5:D9,"使う"),"")</f>
      </c>
    </row>
    <row r="10" ht="53" customHeight="1" spans="1:12" x14ac:dyDescent="0.25">
      <c r="A10" s="9">
        <f>ROW()-4</f>
      </c>
      <c r="B10" s="10" t="s">
        <v>57</v>
      </c>
      <c r="C10" s="11" t="s">
        <v>58</v>
      </c>
      <c r="D10" s="12" t="s">
        <v>44</v>
      </c>
      <c r="E10" s="18" t="s">
        <v>59</v>
      </c>
      <c r="F10" s="13" t="s">
        <v>45</v>
      </c>
      <c r="G10" s="14">
        <f>IF(D10&lt;&gt;"使う","",IF(B10="附則","附則","第"&amp;COUNTIFS($D$5:D10,"使う",$B$5:B10,"&lt;&gt;附則")&amp;"条"))</f>
      </c>
      <c r="H10" s="10">
        <f>IF(E10="個人","本会の会員は、本会の区域に住所を有する個人とする。","本会の会員は、本会の区域に住所を有する世帯とする。")</f>
      </c>
      <c r="I10" s="10" t="s">
        <v>60</v>
      </c>
      <c r="J10" s="15" t="s">
        <v>47</v>
      </c>
      <c r="K10" s="16">
        <f>IF(AND('会の基本'!$B$5="はい",D10="使わない",I10&lt;&gt;""),"法人にするなら外せない（地方自治法第260条の2第3項）",IF(D10&lt;&gt;"使う","",IF(AND('会の基本'!$B$5="はい",E10="世帯"),"法人にするなら個人で書く（地方自治法第260条の2第2項第3号）","")))</f>
      </c>
      <c r="L10" s="17">
        <f>IF(D10="使う",COUNTIF($D$5:D10,"使う"),"")</f>
      </c>
    </row>
    <row r="11" ht="53" customHeight="1" spans="1:12" x14ac:dyDescent="0.25">
      <c r="A11" s="9">
        <f>ROW()-4</f>
      </c>
      <c r="B11" s="10" t="s">
        <v>57</v>
      </c>
      <c r="C11" s="11" t="s">
        <v>61</v>
      </c>
      <c r="D11" s="12" t="s">
        <v>44</v>
      </c>
      <c r="E11" s="13" t="s">
        <v>45</v>
      </c>
      <c r="F11" s="13" t="s">
        <v>45</v>
      </c>
      <c r="G11" s="14">
        <f>IF(D11&lt;&gt;"使う","",IF(B11="附則","附則","第"&amp;COUNTIFS($D$5:D11,"使う",$B$5:B11,"&lt;&gt;附則")&amp;"条"))</f>
      </c>
      <c r="H11" s="10">
        <f>"本会の区域に住所を有する者で入会しようとする者は、会長に申し込む。"&amp;CHAR(10)&amp;"2　本会は、正当な理由がない限り、入会を拒まない。"</f>
      </c>
      <c r="I11" s="10" t="s">
        <v>60</v>
      </c>
      <c r="J11" s="15" t="s">
        <v>47</v>
      </c>
      <c r="K11" s="16">
        <f>IF(AND('会の基本'!$B$5="はい",D11="使わない",I11&lt;&gt;""),"法人にするなら外せない（地方自治法第260条の2第3項）","")</f>
      </c>
      <c r="L11" s="17">
        <f>IF(D11="使う",COUNTIF($D$5:D11,"使う"),"")</f>
      </c>
    </row>
    <row r="12" ht="53" customHeight="1" spans="1:12" x14ac:dyDescent="0.25">
      <c r="A12" s="9">
        <f>ROW()-4</f>
      </c>
      <c r="B12" s="10" t="s">
        <v>57</v>
      </c>
      <c r="C12" s="11" t="s">
        <v>62</v>
      </c>
      <c r="D12" s="12" t="s">
        <v>44</v>
      </c>
      <c r="E12" s="13" t="s">
        <v>45</v>
      </c>
      <c r="F12" s="13" t="s">
        <v>45</v>
      </c>
      <c r="G12" s="14">
        <f>IF(D12&lt;&gt;"使う","",IF(B12="附則","附則","第"&amp;COUNTIFS($D$5:D12,"使う",$B$5:B12,"&lt;&gt;附則")&amp;"条"))</f>
      </c>
      <c r="H12" s="10">
        <f>"会員は、退会届を会長に出して退会できる。"&amp;CHAR(10)&amp;"2　会員が本会の区域に住所を有しなくなったときは、退会したものとする。"</f>
      </c>
      <c r="I12" s="10"/>
      <c r="J12" s="15" t="s">
        <v>47</v>
      </c>
      <c r="K12" s="10"/>
      <c r="L12" s="17">
        <f>IF(D12="使う",COUNTIF($D$5:D12,"使う"),"")</f>
      </c>
    </row>
    <row r="13" ht="53" customHeight="1" spans="1:12" x14ac:dyDescent="0.25">
      <c r="A13" s="9">
        <f>ROW()-4</f>
      </c>
      <c r="B13" s="10" t="s">
        <v>57</v>
      </c>
      <c r="C13" s="11" t="s">
        <v>63</v>
      </c>
      <c r="D13" s="12" t="s">
        <v>44</v>
      </c>
      <c r="E13" s="18" t="s">
        <v>64</v>
      </c>
      <c r="F13" s="19"/>
      <c r="G13" s="14">
        <f>IF(D13&lt;&gt;"使う","",IF(B13="附則","附則","第"&amp;COUNTIFS($D$5:D13,"使う",$B$5:B13,"&lt;&gt;附則")&amp;"条"))</f>
      </c>
      <c r="H13" s="10">
        <f>IF(E13="総会で別に定める","会員は、総会で別に定める会費を納める。","会員は、会費として月額"&amp;IF(F13="","○○",TEXT(F13,"#,##0"))&amp;"円を納める。")</f>
      </c>
      <c r="I13" s="10"/>
      <c r="J13" s="15" t="s">
        <v>65</v>
      </c>
      <c r="K13" s="16">
        <f>IF(D13&lt;&gt;"使う","",IF(E13="金額を書く",IF(F13="","金額が無い","金額を変えるたびに規約の変更になる"),""))</f>
      </c>
      <c r="L13" s="17">
        <f>IF(D13="使う",COUNTIF($D$5:D13,"使う"),"")</f>
      </c>
    </row>
    <row r="14" ht="53" customHeight="1" spans="1:12" x14ac:dyDescent="0.25">
      <c r="A14" s="9">
        <f>ROW()-4</f>
      </c>
      <c r="B14" s="10" t="s">
        <v>66</v>
      </c>
      <c r="C14" s="11" t="s">
        <v>67</v>
      </c>
      <c r="D14" s="12" t="s">
        <v>44</v>
      </c>
      <c r="E14" s="13" t="s">
        <v>45</v>
      </c>
      <c r="F14" s="18"/>
      <c r="G14" s="14">
        <f>IF(D14&lt;&gt;"使う","",IF(B14="附則","附則","第"&amp;COUNTIFS($D$5:D14,"使う",$B$5:B14,"&lt;&gt;附則")&amp;"条"))</f>
      </c>
      <c r="H14" s="10">
        <f>"本会に、次の役員を置く。"&amp;IF(F14="","会長1名、副会長○名、会計○名、監事○名",F14)</f>
      </c>
      <c r="I14" s="10" t="s">
        <v>68</v>
      </c>
      <c r="J14" s="15" t="s">
        <v>47</v>
      </c>
      <c r="K14" s="16">
        <f>IF(AND('会の基本'!$B$5="はい",D14="使わない",I14&lt;&gt;""),"法人にするなら外せない（地方自治法第260条の2第3項）",IF(D14&lt;&gt;"使う","",IF(F14="","空欄に入れる言葉が無い",IF(COUNTIF(F14,"*監事*")=0,"監事（会計と仕事を確かめる役）が入っていない",""))))</f>
      </c>
      <c r="L14" s="17">
        <f>IF(D14="使う",COUNTIF($D$5:D14,"使う"),"")</f>
      </c>
    </row>
    <row r="15" ht="53" customHeight="1" spans="1:12" x14ac:dyDescent="0.25">
      <c r="A15" s="9">
        <f>ROW()-4</f>
      </c>
      <c r="B15" s="10" t="s">
        <v>66</v>
      </c>
      <c r="C15" s="11" t="s">
        <v>69</v>
      </c>
      <c r="D15" s="12" t="s">
        <v>44</v>
      </c>
      <c r="E15" s="18" t="s">
        <v>70</v>
      </c>
      <c r="F15" s="13" t="s">
        <v>45</v>
      </c>
      <c r="G15" s="14">
        <f>IF(D15&lt;&gt;"使う","",IF(B15="附則","附則","第"&amp;COUNTIFS($D$5:D15,"使う",$B$5:B15,"&lt;&gt;附則")&amp;"条"))</f>
      </c>
      <c r="H15" s="10">
        <f>IF(E15="総会で会員の中から選ぶ","役員は、総会で会員の中から選ぶ。","役員は、役員会で会員の中から候補を決め、総会の承認を得る。")&amp;CHAR(10)&amp;"2　監事は、他の役員を兼ねることができない。"</f>
      </c>
      <c r="I15" s="10" t="s">
        <v>68</v>
      </c>
      <c r="J15" s="15" t="s">
        <v>47</v>
      </c>
      <c r="K15" s="16">
        <f>IF(AND('会の基本'!$B$5="はい",D15="使わない",I15&lt;&gt;""),"法人にするなら外せない（地方自治法第260条の2第3項）","")</f>
      </c>
      <c r="L15" s="17">
        <f>IF(D15="使う",COUNTIF($D$5:D15,"使う"),"")</f>
      </c>
    </row>
    <row r="16" ht="115" customHeight="1" spans="1:12" x14ac:dyDescent="0.25">
      <c r="A16" s="9">
        <f>ROW()-4</f>
      </c>
      <c r="B16" s="10" t="s">
        <v>66</v>
      </c>
      <c r="C16" s="11" t="s">
        <v>71</v>
      </c>
      <c r="D16" s="12" t="s">
        <v>44</v>
      </c>
      <c r="E16" s="13" t="s">
        <v>45</v>
      </c>
      <c r="F16" s="13" t="s">
        <v>45</v>
      </c>
      <c r="G16" s="14">
        <f>IF(D16&lt;&gt;"使う","",IF(B16="附則","附則","第"&amp;COUNTIFS($D$5:D16,"使う",$B$5:B16,"&lt;&gt;附則")&amp;"条"))</f>
      </c>
      <c r="H16" s="10">
        <f>"会長は、本会を代表し、会務をまとめる。"&amp;CHAR(10)&amp;"2　副会長は、会長を補佐し、会長に事故があるときは、その職務を代わりに行う。"&amp;CHAR(10)&amp;"3　会計は、本会のお金の出し入れを行い、帳簿と書類を管理する。"&amp;CHAR(10)&amp;"4　監事は、会計と資産の状況、役員の仕事の進め方を監査し、不正や誤りを見つけたときは総会に報告する。"</f>
      </c>
      <c r="I16" s="10" t="s">
        <v>68</v>
      </c>
      <c r="J16" s="15" t="s">
        <v>47</v>
      </c>
      <c r="K16" s="16">
        <f>IF(AND('会の基本'!$B$5="はい",D16="使わない",I16&lt;&gt;""),"法人にするなら外せない（地方自治法第260条の2第3項）","")</f>
      </c>
      <c r="L16" s="17">
        <f>IF(D16="使う",COUNTIF($D$5:D16,"使う"),"")</f>
      </c>
    </row>
    <row r="17" ht="68" customHeight="1" spans="1:12" x14ac:dyDescent="0.25">
      <c r="A17" s="9">
        <f>ROW()-4</f>
      </c>
      <c r="B17" s="10" t="s">
        <v>66</v>
      </c>
      <c r="C17" s="11" t="s">
        <v>72</v>
      </c>
      <c r="D17" s="12" t="s">
        <v>44</v>
      </c>
      <c r="E17" s="13" t="s">
        <v>45</v>
      </c>
      <c r="F17" s="12"/>
      <c r="G17" s="14">
        <f>IF(D17&lt;&gt;"使う","",IF(B17="附則","附則","第"&amp;COUNTIFS($D$5:D17,"使う",$B$5:B17,"&lt;&gt;附則")&amp;"条"))</f>
      </c>
      <c r="H17" s="10">
        <f>"役員の任期は"&amp;IF(F17="","○",F17)&amp;"年とする。ただし、再任を妨げない。"&amp;CHAR(10)&amp;"2　補欠の役員の任期は、前任者の残りの期間とする。"&amp;CHAR(10)&amp;"3　役員は、任期が終わった後も、後任者が就くまでは、その職務を行う。"</f>
      </c>
      <c r="I17" s="10"/>
      <c r="J17" s="15" t="s">
        <v>47</v>
      </c>
      <c r="K17" s="16">
        <f>IF(D17&lt;&gt;"使う","",IF(F17="","空欄に入れる言葉が無い",""))</f>
      </c>
      <c r="L17" s="17">
        <f>IF(D17="使う",COUNTIF($D$5:D17,"使う"),"")</f>
      </c>
    </row>
    <row r="18" ht="99" customHeight="1" spans="1:12" x14ac:dyDescent="0.25">
      <c r="A18" s="9">
        <f>ROW()-4</f>
      </c>
      <c r="B18" s="10" t="s">
        <v>73</v>
      </c>
      <c r="C18" s="11" t="s">
        <v>74</v>
      </c>
      <c r="D18" s="12" t="s">
        <v>44</v>
      </c>
      <c r="E18" s="13" t="s">
        <v>45</v>
      </c>
      <c r="F18" s="12"/>
      <c r="G18" s="14">
        <f>IF(D18&lt;&gt;"使う","",IF(B18="附則","附則","第"&amp;COUNTIFS($D$5:D18,"使う",$B$5:B18,"&lt;&gt;附則")&amp;"条"))</f>
      </c>
      <c r="H18" s="10">
        <f>"本会の総会は、通常総会と臨時総会とする。"&amp;CHAR(10)&amp;"2　通常総会は、毎年度、会計年度が終わってから"&amp;IF(F18="","○",F18)&amp;"か月以内に開く。"&amp;CHAR(10)&amp;"3　臨時総会は、会長が必要と認めたとき、会員の5分の1以上から目的を示して求めがあったとき、または監事から求めがあったときに開く。"</f>
      </c>
      <c r="I18" s="10" t="s">
        <v>75</v>
      </c>
      <c r="J18" s="15" t="s">
        <v>47</v>
      </c>
      <c r="K18" s="16">
        <f>IF(AND('会の基本'!$B$5="はい",D18="使わない",I18&lt;&gt;""),"法人にするなら外せない（地方自治法第260条の2第3項）",IF(D18&lt;&gt;"使う","",IF(F18="","空欄に入れる言葉が無い","")))</f>
      </c>
      <c r="L18" s="17">
        <f>IF(D18="使う",COUNTIF($D$5:D18,"使う"),"")</f>
      </c>
    </row>
    <row r="19" ht="99" customHeight="1" spans="1:12" x14ac:dyDescent="0.25">
      <c r="A19" s="9">
        <f>ROW()-4</f>
      </c>
      <c r="B19" s="10" t="s">
        <v>73</v>
      </c>
      <c r="C19" s="11" t="s">
        <v>76</v>
      </c>
      <c r="D19" s="12" t="s">
        <v>44</v>
      </c>
      <c r="E19" s="13" t="s">
        <v>45</v>
      </c>
      <c r="F19" s="13" t="s">
        <v>45</v>
      </c>
      <c r="G19" s="14">
        <f>IF(D19&lt;&gt;"使う","",IF(B19="附則","附則","第"&amp;COUNTIFS($D$5:D19,"使う",$B$5:B19,"&lt;&gt;附則")&amp;"条"))</f>
      </c>
      <c r="H19" s="10">
        <f>"総会は、次のことを決める。"&amp;CHAR(10)&amp;"（1）事業報告と決算"&amp;CHAR(10)&amp;"（2）事業計画と予算"&amp;CHAR(10)&amp;"（3）役員の選任"&amp;CHAR(10)&amp;"（4）規約の変更"&amp;CHAR(10)&amp;"（5）その他本会の運営に関する大事なこと"</f>
      </c>
      <c r="I19" s="10" t="s">
        <v>75</v>
      </c>
      <c r="J19" s="15" t="s">
        <v>47</v>
      </c>
      <c r="K19" s="16">
        <f>IF(AND('会の基本'!$B$5="はい",D19="使わない",I19&lt;&gt;""),"法人にするなら外せない（地方自治法第260条の2第3項）","")</f>
      </c>
      <c r="L19" s="17">
        <f>IF(D19="使う",COUNTIF($D$5:D19,"使う"),"")</f>
      </c>
    </row>
    <row r="20" ht="53" customHeight="1" spans="1:12" x14ac:dyDescent="0.25">
      <c r="A20" s="9">
        <f>ROW()-4</f>
      </c>
      <c r="B20" s="10" t="s">
        <v>73</v>
      </c>
      <c r="C20" s="11" t="s">
        <v>77</v>
      </c>
      <c r="D20" s="12" t="s">
        <v>44</v>
      </c>
      <c r="E20" s="13" t="s">
        <v>45</v>
      </c>
      <c r="F20" s="12"/>
      <c r="G20" s="14">
        <f>IF(D20&lt;&gt;"使う","",IF(B20="附則","附則","第"&amp;COUNTIFS($D$5:D20,"使う",$B$5:B20,"&lt;&gt;附則")&amp;"条"))</f>
      </c>
      <c r="H20" s="10">
        <f>"総会は会長が招集し、開く日の"&amp;IF(F20="","○",F20)&amp;"日前までに、目的・日時・場所を書面で会員に知らせる。"</f>
      </c>
      <c r="I20" s="10" t="s">
        <v>75</v>
      </c>
      <c r="J20" s="15" t="s">
        <v>47</v>
      </c>
      <c r="K20" s="16">
        <f>IF(AND('会の基本'!$B$5="はい",D20="使わない",I20&lt;&gt;""),"法人にするなら外せない（地方自治法第260条の2第3項）",IF(D20&lt;&gt;"使う","",IF(F20="","空欄に入れる言葉が無い",IF(AND('会の基本'!$B$5="はい",N(F20)&lt;5),"法人は5日前までに知らせる（地方自治法第260条の15）",""))))</f>
      </c>
      <c r="L20" s="17">
        <f>IF(D20="使う",COUNTIF($D$5:D20,"使う"),"")</f>
      </c>
    </row>
    <row r="21" ht="53" customHeight="1" spans="1:12" x14ac:dyDescent="0.25">
      <c r="A21" s="9">
        <f>ROW()-4</f>
      </c>
      <c r="B21" s="10" t="s">
        <v>73</v>
      </c>
      <c r="C21" s="11" t="s">
        <v>78</v>
      </c>
      <c r="D21" s="12" t="s">
        <v>44</v>
      </c>
      <c r="E21" s="18" t="s">
        <v>79</v>
      </c>
      <c r="F21" s="13" t="s">
        <v>45</v>
      </c>
      <c r="G21" s="14">
        <f>IF(D21&lt;&gt;"使う","",IF(B21="附則","附則","第"&amp;COUNTIFS($D$5:D21,"使う",$B$5:B21,"&lt;&gt;附則")&amp;"条"))</f>
      </c>
      <c r="H21" s="10">
        <f>"総会の議長は、"&amp;IF(E21="出席した会員の中から選ぶ","その総会に出席した会員の中から選ぶ。","会長が務める。")</f>
      </c>
      <c r="I21" s="10" t="s">
        <v>75</v>
      </c>
      <c r="J21" s="15" t="s">
        <v>47</v>
      </c>
      <c r="K21" s="16">
        <f>IF(AND('会の基本'!$B$5="はい",D21="使わない",I21&lt;&gt;""),"法人にするなら外せない（地方自治法第260条の2第3項）","")</f>
      </c>
      <c r="L21" s="17">
        <f>IF(D21="使う",COUNTIF($D$5:D21,"使う"),"")</f>
      </c>
    </row>
    <row r="22" ht="53" customHeight="1" spans="1:12" x14ac:dyDescent="0.25">
      <c r="A22" s="9">
        <f>ROW()-4</f>
      </c>
      <c r="B22" s="10" t="s">
        <v>73</v>
      </c>
      <c r="C22" s="11" t="s">
        <v>80</v>
      </c>
      <c r="D22" s="12" t="s">
        <v>44</v>
      </c>
      <c r="E22" s="18" t="s">
        <v>81</v>
      </c>
      <c r="F22" s="13" t="s">
        <v>45</v>
      </c>
      <c r="G22" s="14">
        <f>IF(D22&lt;&gt;"使う","",IF(B22="附則","附則","第"&amp;COUNTIFS($D$5:D22,"使う",$B$5:B22,"&lt;&gt;附則")&amp;"条"))</f>
      </c>
      <c r="H22" s="10">
        <f>"総会は、会員の"&amp;E22&amp;"の出席がなければ開けない。"</f>
      </c>
      <c r="I22" s="10" t="s">
        <v>75</v>
      </c>
      <c r="J22" s="15" t="s">
        <v>82</v>
      </c>
      <c r="K22" s="16">
        <f>IF(AND('会の基本'!$B$5="はい",D22="使わない",I22&lt;&gt;""),"法人にするなら外せない（地方自治法第260条の2第3項）","")</f>
      </c>
      <c r="L22" s="17">
        <f>IF(D22="使う",COUNTIF($D$5:D22,"使う"),"")</f>
      </c>
    </row>
    <row r="23" ht="53" customHeight="1" spans="1:12" x14ac:dyDescent="0.25">
      <c r="A23" s="9">
        <f>ROW()-4</f>
      </c>
      <c r="B23" s="10" t="s">
        <v>73</v>
      </c>
      <c r="C23" s="11" t="s">
        <v>83</v>
      </c>
      <c r="D23" s="12" t="s">
        <v>44</v>
      </c>
      <c r="E23" s="13" t="s">
        <v>45</v>
      </c>
      <c r="F23" s="13" t="s">
        <v>45</v>
      </c>
      <c r="G23" s="14">
        <f>IF(D23&lt;&gt;"使う","",IF(B23="附則","附則","第"&amp;COUNTIFS($D$5:D23,"使う",$B$5:B23,"&lt;&gt;附則")&amp;"条"))</f>
      </c>
      <c r="H23" s="10">
        <f>"総会の議事は、この規約に別に定めるもののほか、出席した会員の過半数で決め、可否同数のときは議長が決める。"</f>
      </c>
      <c r="I23" s="10" t="s">
        <v>75</v>
      </c>
      <c r="J23" s="15" t="s">
        <v>47</v>
      </c>
      <c r="K23" s="16">
        <f>IF(AND('会の基本'!$B$5="はい",D23="使わない",I23&lt;&gt;""),"法人にするなら外せない（地方自治法第260条の2第3項）","")</f>
      </c>
      <c r="L23" s="17">
        <f>IF(D23="使う",COUNTIF($D$5:D23,"使う"),"")</f>
      </c>
    </row>
    <row r="24" ht="84" customHeight="1" spans="1:12" x14ac:dyDescent="0.25">
      <c r="A24" s="9">
        <f>ROW()-4</f>
      </c>
      <c r="B24" s="10" t="s">
        <v>73</v>
      </c>
      <c r="C24" s="11" t="s">
        <v>84</v>
      </c>
      <c r="D24" s="12" t="s">
        <v>44</v>
      </c>
      <c r="E24" s="18" t="s">
        <v>85</v>
      </c>
      <c r="F24" s="13" t="s">
        <v>45</v>
      </c>
      <c r="G24" s="14">
        <f>IF(D24&lt;&gt;"使う","",IF(B24="附則","附則","第"&amp;COUNTIFS($D$5:D24,"使う",$B$5:B24,"&lt;&gt;附則")&amp;"条"))</f>
      </c>
      <c r="H24" s="10">
        <f>IF(E24="書面表決と委任状の両方","やむを得ない理由で総会に出られない会員は、あらかじめ知らされた議題について、書面で賛否を出し、または他の会員を代理人として表決を任せることができる。","やむを得ない理由で総会に出られない会員は、他の会員を代理人として表決を任せることができる。")&amp;CHAR(10)&amp;"2　前項の会員は、定足数と議決の数を数えるときは、出席したものとみなす。"</f>
      </c>
      <c r="I24" s="10" t="s">
        <v>75</v>
      </c>
      <c r="J24" s="15" t="s">
        <v>47</v>
      </c>
      <c r="K24" s="16">
        <f>IF(AND('会の基本'!$B$5="はい",D24="使わない",I24&lt;&gt;""),"法人にするなら外せない（地方自治法第260条の2第3項）","")</f>
      </c>
      <c r="L24" s="17">
        <f>IF(D24="使う",COUNTIF($D$5:D24,"使う"),"")</f>
      </c>
    </row>
    <row r="25" ht="68" customHeight="1" spans="1:12" x14ac:dyDescent="0.25">
      <c r="A25" s="9">
        <f>ROW()-4</f>
      </c>
      <c r="B25" s="10" t="s">
        <v>73</v>
      </c>
      <c r="C25" s="11" t="s">
        <v>86</v>
      </c>
      <c r="D25" s="12" t="s">
        <v>44</v>
      </c>
      <c r="E25" s="13" t="s">
        <v>45</v>
      </c>
      <c r="F25" s="13" t="s">
        <v>45</v>
      </c>
      <c r="G25" s="14">
        <f>IF(D25&lt;&gt;"使う","",IF(B25="附則","附則","第"&amp;COUNTIFS($D$5:D25,"使う",$B$5:B25,"&lt;&gt;附則")&amp;"条"))</f>
      </c>
      <c r="H25" s="10">
        <f>"総会の議事は、日時と場所、会員の数と出席者の数（書面表決と委任を含む）、議事の経過と結果を書いた議事録に残す。"&amp;CHAR(10)&amp;"2　議事録には、議長と、その総会で選ばれた議事録署名人2人が署名する。"</f>
      </c>
      <c r="I25" s="10" t="s">
        <v>75</v>
      </c>
      <c r="J25" s="15" t="s">
        <v>47</v>
      </c>
      <c r="K25" s="16">
        <f>IF(AND('会の基本'!$B$5="はい",D25="使わない",I25&lt;&gt;""),"法人にするなら外せない（地方自治法第260条の2第3項）","")</f>
      </c>
      <c r="L25" s="17">
        <f>IF(D25="使う",COUNTIF($D$5:D25,"使う"),"")</f>
      </c>
    </row>
    <row r="26" ht="53" customHeight="1" spans="1:12" x14ac:dyDescent="0.25">
      <c r="A26" s="9">
        <f>ROW()-4</f>
      </c>
      <c r="B26" s="10" t="s">
        <v>87</v>
      </c>
      <c r="C26" s="11" t="s">
        <v>88</v>
      </c>
      <c r="D26" s="12" t="s">
        <v>44</v>
      </c>
      <c r="E26" s="13" t="s">
        <v>45</v>
      </c>
      <c r="F26" s="13" t="s">
        <v>45</v>
      </c>
      <c r="G26" s="14">
        <f>IF(D26&lt;&gt;"使う","",IF(B26="附則","附則","第"&amp;COUNTIFS($D$5:D26,"使う",$B$5:B26,"&lt;&gt;附則")&amp;"条"))</f>
      </c>
      <c r="H26" s="10">
        <f>"役員会は、監事を除く役員で構成し、会長が招集する。"&amp;CHAR(10)&amp;"2　役員会は、総会に出す議案と、総会で決めたことの進め方を決める。"</f>
      </c>
      <c r="I26" s="10" t="s">
        <v>75</v>
      </c>
      <c r="J26" s="15" t="s">
        <v>47</v>
      </c>
      <c r="K26" s="16">
        <f>IF(AND('会の基本'!$B$5="はい",D26="使わない",I26&lt;&gt;""),"法人にするなら外せない（地方自治法第260条の2第3項）","")</f>
      </c>
      <c r="L26" s="17">
        <f>IF(D26="使う",COUNTIF($D$5:D26,"使う"),"")</f>
      </c>
    </row>
    <row r="27" ht="53" customHeight="1" spans="1:12" x14ac:dyDescent="0.25">
      <c r="A27" s="9">
        <f>ROW()-4</f>
      </c>
      <c r="B27" s="10" t="s">
        <v>89</v>
      </c>
      <c r="C27" s="11" t="s">
        <v>90</v>
      </c>
      <c r="D27" s="12" t="s">
        <v>44</v>
      </c>
      <c r="E27" s="18" t="s">
        <v>91</v>
      </c>
      <c r="F27" s="13" t="s">
        <v>45</v>
      </c>
      <c r="G27" s="14">
        <f>IF(D27&lt;&gt;"使う","",IF(B27="附則","附則","第"&amp;COUNTIFS($D$5:D27,"使う",$B$5:B27,"&lt;&gt;附則")&amp;"条"))</f>
      </c>
      <c r="H27" s="10">
        <f>"本会の会計年度は、毎年"&amp;E27&amp;"とする。"</f>
      </c>
      <c r="I27" s="10"/>
      <c r="J27" s="15" t="s">
        <v>47</v>
      </c>
      <c r="K27" s="10"/>
      <c r="L27" s="17">
        <f>IF(D27="使う",COUNTIF($D$5:D27,"使う"),"")</f>
      </c>
    </row>
    <row r="28" ht="99" customHeight="1" spans="1:12" x14ac:dyDescent="0.25">
      <c r="A28" s="9">
        <f>ROW()-4</f>
      </c>
      <c r="B28" s="10" t="s">
        <v>89</v>
      </c>
      <c r="C28" s="11" t="s">
        <v>92</v>
      </c>
      <c r="D28" s="12" t="s">
        <v>44</v>
      </c>
      <c r="E28" s="13" t="s">
        <v>45</v>
      </c>
      <c r="F28" s="13" t="s">
        <v>45</v>
      </c>
      <c r="G28" s="14">
        <f>IF(D28&lt;&gt;"使う","",IF(B28="附則","附則","第"&amp;COUNTIFS($D$5:D28,"使う",$B$5:B28,"&lt;&gt;附則")&amp;"条"))</f>
      </c>
      <c r="H28" s="10">
        <f>"本会の事業計画と予算は、会長が作り、会計年度が始まる前に総会の議決を得る。"&amp;CHAR(10)&amp;"2　会計年度が始まっても予算が決まっていないときは、総会で決まる日まで、前年度の予算を基準に収入と支出ができる。"&amp;CHAR(10)&amp;"3　事業報告と決算は、監事の監査を受け、通常総会の承認を得る。"</f>
      </c>
      <c r="I28" s="10"/>
      <c r="J28" s="15" t="s">
        <v>47</v>
      </c>
      <c r="K28" s="10"/>
      <c r="L28" s="17">
        <f>IF(D28="使う",COUNTIF($D$5:D28,"使う"),"")</f>
      </c>
    </row>
    <row r="29" ht="53" customHeight="1" spans="1:12" x14ac:dyDescent="0.25">
      <c r="A29" s="9">
        <f>ROW()-4</f>
      </c>
      <c r="B29" s="10" t="s">
        <v>89</v>
      </c>
      <c r="C29" s="11" t="s">
        <v>93</v>
      </c>
      <c r="D29" s="12" t="s">
        <v>44</v>
      </c>
      <c r="E29" s="13" t="s">
        <v>45</v>
      </c>
      <c r="F29" s="13" t="s">
        <v>45</v>
      </c>
      <c r="G29" s="14">
        <f>IF(D29&lt;&gt;"使う","",IF(B29="附則","附則","第"&amp;COUNTIFS($D$5:D29,"使う",$B$5:B29,"&lt;&gt;附則")&amp;"条"))</f>
      </c>
      <c r="H29" s="10">
        <f>"本会の資産は、会費、事業に伴う収入、寄付金その他の収入とし、会長が管理する。"</f>
      </c>
      <c r="I29" s="10" t="s">
        <v>94</v>
      </c>
      <c r="J29" s="15" t="s">
        <v>47</v>
      </c>
      <c r="K29" s="16">
        <f>IF(AND('会の基本'!$B$5="はい",D29="使わない",I29&lt;&gt;""),"法人にするなら外せない（地方自治法第260条の2第3項）","")</f>
      </c>
      <c r="L29" s="17">
        <f>IF(D29="使う",COUNTIF($D$5:D29,"使う"),"")</f>
      </c>
    </row>
    <row r="30" ht="53" customHeight="1" spans="1:12" x14ac:dyDescent="0.25">
      <c r="A30" s="9">
        <f>ROW()-4</f>
      </c>
      <c r="B30" s="10" t="s">
        <v>95</v>
      </c>
      <c r="C30" s="11" t="s">
        <v>96</v>
      </c>
      <c r="D30" s="12" t="s">
        <v>44</v>
      </c>
      <c r="E30" s="18" t="s">
        <v>97</v>
      </c>
      <c r="F30" s="13" t="s">
        <v>45</v>
      </c>
      <c r="G30" s="14">
        <f>IF(D30&lt;&gt;"使う","",IF(B30="附則","附則","第"&amp;COUNTIFS($D$5:D30,"使う",$B$5:B30,"&lt;&gt;附則")&amp;"条"))</f>
      </c>
      <c r="H30" s="10">
        <f>"この規約は、総会で"&amp;E30&amp;"の賛成を得なければ変えられない。"&amp;IF('会の基本'!$B$5="はい",CHAR(10)&amp;"2　前項の変更は、市町村長の認可を受けて効力を生じる。","")</f>
      </c>
      <c r="I30" s="10"/>
      <c r="J30" s="15" t="s">
        <v>47</v>
      </c>
      <c r="K30" s="16">
        <f>IF(D30&lt;&gt;"使う","",IF(AND('会の基本'!$B$5="はい",E30&lt;&gt;"会員の4分の3以上"),"法人は地方自治法第260条の3で4分の3（規約に別段の定めがあれば別）。下げるのは慎重に",""))</f>
      </c>
      <c r="L30" s="17">
        <f>IF(D30="使う",COUNTIF($D$5:D30,"使う"),"")</f>
      </c>
    </row>
    <row r="31" ht="53" customHeight="1" spans="1:12" x14ac:dyDescent="0.25">
      <c r="A31" s="9">
        <f>ROW()-4</f>
      </c>
      <c r="B31" s="10" t="s">
        <v>98</v>
      </c>
      <c r="C31" s="11" t="s">
        <v>99</v>
      </c>
      <c r="D31" s="12" t="s">
        <v>44</v>
      </c>
      <c r="E31" s="13" t="s">
        <v>45</v>
      </c>
      <c r="F31" s="13" t="s">
        <v>45</v>
      </c>
      <c r="G31" s="14">
        <f>IF(D31&lt;&gt;"使う","",IF(B31="附則","附則","第"&amp;COUNTIFS($D$5:D31,"使う",$B$5:B31,"&lt;&gt;附則")&amp;"条"))</f>
      </c>
      <c r="H31" s="10">
        <f>"この規約を実施するために必要なことは、役員会が細則で定め、次の総会に報告して承認を得る。"</f>
      </c>
      <c r="I31" s="10"/>
      <c r="J31" s="15" t="s">
        <v>47</v>
      </c>
      <c r="K31" s="10"/>
      <c r="L31" s="17">
        <f>IF(D31="使う",COUNTIF($D$5:D31,"使う"),"")</f>
      </c>
    </row>
    <row r="32" ht="53" customHeight="1" spans="1:12" x14ac:dyDescent="0.25">
      <c r="A32" s="9">
        <f>ROW()-4</f>
      </c>
      <c r="B32" s="10" t="s">
        <v>100</v>
      </c>
      <c r="C32" s="11" t="s">
        <v>101</v>
      </c>
      <c r="D32" s="12" t="s">
        <v>44</v>
      </c>
      <c r="E32" s="13" t="s">
        <v>45</v>
      </c>
      <c r="F32" s="13" t="s">
        <v>45</v>
      </c>
      <c r="G32" s="14">
        <f>IF(D32&lt;&gt;"使う","",IF(B32="附則","附則","第"&amp;COUNTIFS($D$5:D32,"使う",$B$5:B32,"&lt;&gt;附則")&amp;"条"))</f>
      </c>
      <c r="H32" s="10">
        <f>"この規約は、"&amp;IF('会の基本'!$B$7="","○○年○月○日",'会の基本'!$B$7)&amp;"から施行する。"&amp;IF('会の基本'!$B$6="","",CHAR(10)&amp;"2　"&amp;'会の基本'!$B$6&amp;"は、廃止する。")</f>
      </c>
      <c r="I32" s="10"/>
      <c r="J32" s="15" t="s">
        <v>47</v>
      </c>
      <c r="K32" s="16">
        <f>IF(D32&lt;&gt;"使う","",IF('会の基本'!$B$7="","会の基本に施行日を入れる",""))</f>
      </c>
      <c r="L32" s="17">
        <f>IF(D32="使う",COUNTIF($D$5:D32,"使う"),"")</f>
      </c>
    </row>
    <row r="34" ht="30" customHeight="1" spans="1:12" x14ac:dyDescent="0.25">
      <c r="A34" s="20" t="s">
        <v>102</v>
      </c>
      <c r="B34" s="20"/>
      <c r="C34" s="20"/>
      <c r="D34" s="20"/>
      <c r="E34" s="20"/>
      <c r="F34" s="20"/>
      <c r="G34" s="20"/>
      <c r="H34" s="20"/>
      <c r="I34" s="20"/>
      <c r="J34" s="20"/>
      <c r="K34" s="20"/>
      <c r="L34" s="20"/>
    </row>
  </sheetData>
  <sheetProtection sheet="1" formatColumns="0" formatRows="0"/>
  <mergeCells count="1">
    <mergeCell ref="A34:L34"/>
  </mergeCells>
  <dataValidations count="14">
    <dataValidation type="list" allowBlank="1" showErrorMessage="1" errorTitle="使うか" error="「使う」「使わない」から選んでください" sqref="D10:D32">
      <formula1>"使う,使わない"</formula1>
    </dataValidation>
    <dataValidation type="list" allowBlank="1" showErrorMessage="1" errorTitle="使うか" error="「使う」「使わない」から選んでください" sqref="D5:D32">
      <formula1>"使う,使わない"</formula1>
    </dataValidation>
    <dataValidation type="list" allowBlank="1" showErrorMessage="1" errorTitle="決め方" error="「個人」「世帯」から選んでください" sqref="E10">
      <formula1>"個人,世帯"</formula1>
    </dataValidation>
    <dataValidation type="list" allowBlank="1" showErrorMessage="1" errorTitle="決め方" error="「総会で別に定める」「金額を書く」から選んでください" sqref="E13">
      <formula1>"総会で別に定める,金額を書く"</formula1>
    </dataValidation>
    <dataValidation type="list" allowBlank="1" showErrorMessage="1" errorTitle="決め方" error="「総会で会員の中から選ぶ」「役員会で候補を決め総会で承認する」から選んでください" sqref="E15">
      <formula1>"総会で会員の中から選ぶ,役員会で候補を決め総会で承認する"</formula1>
    </dataValidation>
    <dataValidation type="list" allowBlank="1" showErrorMessage="1" errorTitle="決め方" error="「出席した会員の中から選ぶ」「会長が務める」から選んでください" sqref="E21">
      <formula1>"出席した会員の中から選ぶ,会長が務める"</formula1>
    </dataValidation>
    <dataValidation type="list" allowBlank="1" showErrorMessage="1" errorTitle="決め方" error="「2分の1以上」「過半数」から選んでください" sqref="E22">
      <formula1>"2分の1以上,過半数"</formula1>
    </dataValidation>
    <dataValidation type="list" allowBlank="1" showErrorMessage="1" errorTitle="決め方" error="「書面表決と委任状の両方」「委任状だけ」から選んでください" sqref="E24">
      <formula1>"書面表決と委任状の両方,委任状だけ"</formula1>
    </dataValidation>
    <dataValidation type="list" allowBlank="1" showErrorMessage="1" errorTitle="決め方" error="「4月1日から翌年3月31日まで」「1月1日から12月31日まで」から選んでください" sqref="E27">
      <formula1>"4月1日から翌年3月31日まで,1月1日から12月31日まで"</formula1>
    </dataValidation>
    <dataValidation type="list" allowBlank="1" showErrorMessage="1" errorTitle="決め方" error="「会員の4分の3以上」「会員の3分の2以上」から選んでください" sqref="E30">
      <formula1>"会員の4分の3以上,会員の3分の2以上"</formula1>
    </dataValidation>
    <dataValidation type="whole" operator="greaterThanOrEqual" allowBlank="1" showErrorMessage="1" errorTitle="空欄に入れる言葉" error="0 以上の整数（月額の円）を入れてください" sqref="F13">
      <formula1>0</formula1>
    </dataValidation>
    <dataValidation type="whole" allowBlank="1" showErrorMessage="1" errorTitle="空欄に入れる言葉" error="1 から 4 までの整数（年）を入れてください" sqref="F17">
      <formula1>1</formula1>
      <formula2>4</formula2>
    </dataValidation>
    <dataValidation type="whole" allowBlank="1" showErrorMessage="1" errorTitle="空欄に入れる言葉" error="1 から 3 までの整数（か月）を入れてください" sqref="F18">
      <formula1>1</formula1>
      <formula2>3</formula2>
    </dataValidation>
    <dataValidation type="whole" operator="greaterThanOrEqual" allowBlank="1" showErrorMessage="1" errorTitle="空欄に入れる言葉" error="1 以上の整数（日）を入れてください" sqref="F20">
      <formula1>1</formula1>
    </dataValidation>
  </dataValidations>
  <pageMargins left="0.5" right="0.5" top="0.6" bottom="0.6" header="0.2" footer="0.2"/>
  <pageSetup paperSize="9"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0"/>
  <sheetFormatPr defaultRowHeight="15" outlineLevelRow="0" outlineLevelCol="0" x14ac:dyDescent="55"/>
  <cols>
    <col min="1" max="1" width="12" hidden="1" customWidth="1"/>
    <col min="2" max="2" width="13" customWidth="1"/>
    <col min="3" max="3" width="28" customWidth="1"/>
    <col min="4" max="4" width="58" customWidth="1"/>
  </cols>
  <sheetData>
    <row r="1" ht="36" customHeight="1" spans="1:4" x14ac:dyDescent="0.25">
      <c r="A1" s="21">
        <f>IF('会の基本'!$B$4="","○○規約",'会の基本'!$B$4&amp;"規約")</f>
      </c>
      <c r="B1" s="21"/>
      <c r="C1" s="21"/>
      <c r="D1" s="21"/>
    </row>
    <row r="3" ht="41" customHeight="1" spans="1:4" x14ac:dyDescent="0.25">
      <c r="A3" s="22">
        <f>IFERROR(INDEX('条文の下書き'!$B$5:$B$32,MATCH(ROW()-2,'条文の下書き'!$L$5:$L$32,0)),"")</f>
      </c>
      <c r="B3" s="23">
        <f>IF(A3="","",IF(A3=A2,"",A3))</f>
      </c>
      <c r="C3" s="24">
        <f>IFERROR(INDEX('条文の下書き'!$G$5:$G$32,MATCH(ROW()-2,'条文の下書き'!$L$5:$L$32,0))&amp;"（"&amp;INDEX('条文の下書き'!$C$5:$C$32,MATCH(ROW()-2,'条文の下書き'!$L$5:$L$32,0))&amp;"）","")</f>
      </c>
      <c r="D3" s="22">
        <f>IFERROR(INDEX('条文の下書き'!$H$5:$H$32,MATCH(ROW()-2,'条文の下書き'!$L$5:$L$32,0)),"")</f>
      </c>
    </row>
    <row r="4" ht="57" customHeight="1" spans="1:4" x14ac:dyDescent="0.25">
      <c r="A4" s="22">
        <f>IFERROR(INDEX('条文の下書き'!$B$5:$B$32,MATCH(ROW()-2,'条文の下書き'!$L$5:$L$32,0)),"")</f>
      </c>
      <c r="B4" s="23">
        <f>IF(A4="","",IF(A4=A3,"",A4))</f>
      </c>
      <c r="C4" s="24">
        <f>IFERROR(INDEX('条文の下書き'!$G$5:$G$32,MATCH(ROW()-2,'条文の下書き'!$L$5:$L$32,0))&amp;"（"&amp;INDEX('条文の下書き'!$C$5:$C$32,MATCH(ROW()-2,'条文の下書き'!$L$5:$L$32,0))&amp;"）","")</f>
      </c>
      <c r="D4" s="22">
        <f>IFERROR(INDEX('条文の下書き'!$H$5:$H$32,MATCH(ROW()-2,'条文の下書き'!$L$5:$L$32,0)),"")</f>
      </c>
    </row>
    <row r="5" ht="26" customHeight="1" spans="1:4" x14ac:dyDescent="0.25">
      <c r="A5" s="22">
        <f>IFERROR(INDEX('条文の下書き'!$B$5:$B$32,MATCH(ROW()-2,'条文の下書き'!$L$5:$L$32,0)),"")</f>
      </c>
      <c r="B5" s="23">
        <f>IF(A5="","",IF(A5=A4,"",A5))</f>
      </c>
      <c r="C5" s="24">
        <f>IFERROR(INDEX('条文の下書き'!$G$5:$G$32,MATCH(ROW()-2,'条文の下書き'!$L$5:$L$32,0))&amp;"（"&amp;INDEX('条文の下書き'!$C$5:$C$32,MATCH(ROW()-2,'条文の下書き'!$L$5:$L$32,0))&amp;"）","")</f>
      </c>
      <c r="D5" s="22">
        <f>IFERROR(INDEX('条文の下書き'!$H$5:$H$32,MATCH(ROW()-2,'条文の下書き'!$L$5:$L$32,0)),"")</f>
      </c>
    </row>
    <row r="6" ht="26" customHeight="1" spans="1:4" x14ac:dyDescent="0.25">
      <c r="A6" s="22">
        <f>IFERROR(INDEX('条文の下書き'!$B$5:$B$32,MATCH(ROW()-2,'条文の下書き'!$L$5:$L$32,0)),"")</f>
      </c>
      <c r="B6" s="23">
        <f>IF(A6="","",IF(A6=A5,"",A6))</f>
      </c>
      <c r="C6" s="24">
        <f>IFERROR(INDEX('条文の下書き'!$G$5:$G$32,MATCH(ROW()-2,'条文の下書き'!$L$5:$L$32,0))&amp;"（"&amp;INDEX('条文の下書き'!$C$5:$C$32,MATCH(ROW()-2,'条文の下書き'!$L$5:$L$32,0))&amp;"）","")</f>
      </c>
      <c r="D6" s="22">
        <f>IFERROR(INDEX('条文の下書き'!$H$5:$H$32,MATCH(ROW()-2,'条文の下書き'!$L$5:$L$32,0)),"")</f>
      </c>
    </row>
    <row r="7" ht="134" customHeight="1" spans="1:4" x14ac:dyDescent="0.25">
      <c r="A7" s="22">
        <f>IFERROR(INDEX('条文の下書き'!$B$5:$B$32,MATCH(ROW()-2,'条文の下書き'!$L$5:$L$32,0)),"")</f>
      </c>
      <c r="B7" s="23">
        <f>IF(A7="","",IF(A7=A6,"",A7))</f>
      </c>
      <c r="C7" s="24">
        <f>IFERROR(INDEX('条文の下書き'!$G$5:$G$32,MATCH(ROW()-2,'条文の下書き'!$L$5:$L$32,0))&amp;"（"&amp;INDEX('条文の下書き'!$C$5:$C$32,MATCH(ROW()-2,'条文の下書き'!$L$5:$L$32,0))&amp;"）","")</f>
      </c>
      <c r="D7" s="22">
        <f>IFERROR(INDEX('条文の下書き'!$H$5:$H$32,MATCH(ROW()-2,'条文の下書き'!$L$5:$L$32,0)),"")</f>
      </c>
    </row>
    <row r="8" ht="26" customHeight="1" spans="1:4" x14ac:dyDescent="0.25">
      <c r="A8" s="22">
        <f>IFERROR(INDEX('条文の下書き'!$B$5:$B$32,MATCH(ROW()-2,'条文の下書き'!$L$5:$L$32,0)),"")</f>
      </c>
      <c r="B8" s="23">
        <f>IF(A8="","",IF(A8=A7,"",A8))</f>
      </c>
      <c r="C8" s="24">
        <f>IFERROR(INDEX('条文の下書き'!$G$5:$G$32,MATCH(ROW()-2,'条文の下書き'!$L$5:$L$32,0))&amp;"（"&amp;INDEX('条文の下書き'!$C$5:$C$32,MATCH(ROW()-2,'条文の下書き'!$L$5:$L$32,0))&amp;"）","")</f>
      </c>
      <c r="D8" s="22">
        <f>IFERROR(INDEX('条文の下書き'!$H$5:$H$32,MATCH(ROW()-2,'条文の下書き'!$L$5:$L$32,0)),"")</f>
      </c>
    </row>
    <row r="9" ht="57" customHeight="1" spans="1:4" x14ac:dyDescent="0.25">
      <c r="A9" s="22">
        <f>IFERROR(INDEX('条文の下書き'!$B$5:$B$32,MATCH(ROW()-2,'条文の下書き'!$L$5:$L$32,0)),"")</f>
      </c>
      <c r="B9" s="23">
        <f>IF(A9="","",IF(A9=A8,"",A9))</f>
      </c>
      <c r="C9" s="24">
        <f>IFERROR(INDEX('条文の下書き'!$G$5:$G$32,MATCH(ROW()-2,'条文の下書き'!$L$5:$L$32,0))&amp;"（"&amp;INDEX('条文の下書き'!$C$5:$C$32,MATCH(ROW()-2,'条文の下書き'!$L$5:$L$32,0))&amp;"）","")</f>
      </c>
      <c r="D9" s="22">
        <f>IFERROR(INDEX('条文の下書き'!$H$5:$H$32,MATCH(ROW()-2,'条文の下書き'!$L$5:$L$32,0)),"")</f>
      </c>
    </row>
    <row r="10" ht="57" customHeight="1" spans="1:4" x14ac:dyDescent="0.25">
      <c r="A10" s="22">
        <f>IFERROR(INDEX('条文の下書き'!$B$5:$B$32,MATCH(ROW()-2,'条文の下書き'!$L$5:$L$32,0)),"")</f>
      </c>
      <c r="B10" s="23">
        <f>IF(A10="","",IF(A10=A9,"",A10))</f>
      </c>
      <c r="C10" s="24">
        <f>IFERROR(INDEX('条文の下書き'!$G$5:$G$32,MATCH(ROW()-2,'条文の下書き'!$L$5:$L$32,0))&amp;"（"&amp;INDEX('条文の下書き'!$C$5:$C$32,MATCH(ROW()-2,'条文の下書き'!$L$5:$L$32,0))&amp;"）","")</f>
      </c>
      <c r="D10" s="22">
        <f>IFERROR(INDEX('条文の下書き'!$H$5:$H$32,MATCH(ROW()-2,'条文の下書き'!$L$5:$L$32,0)),"")</f>
      </c>
    </row>
    <row r="11" ht="26" customHeight="1" spans="1:4" x14ac:dyDescent="0.25">
      <c r="A11" s="22">
        <f>IFERROR(INDEX('条文の下書き'!$B$5:$B$32,MATCH(ROW()-2,'条文の下書き'!$L$5:$L$32,0)),"")</f>
      </c>
      <c r="B11" s="23">
        <f>IF(A11="","",IF(A11=A10,"",A11))</f>
      </c>
      <c r="C11" s="24">
        <f>IFERROR(INDEX('条文の下書き'!$G$5:$G$32,MATCH(ROW()-2,'条文の下書き'!$L$5:$L$32,0))&amp;"（"&amp;INDEX('条文の下書き'!$C$5:$C$32,MATCH(ROW()-2,'条文の下書き'!$L$5:$L$32,0))&amp;"）","")</f>
      </c>
      <c r="D11" s="22">
        <f>IFERROR(INDEX('条文の下書き'!$H$5:$H$32,MATCH(ROW()-2,'条文の下書き'!$L$5:$L$32,0)),"")</f>
      </c>
    </row>
    <row r="12" ht="41" customHeight="1" spans="1:4" x14ac:dyDescent="0.25">
      <c r="A12" s="22">
        <f>IFERROR(INDEX('条文の下書き'!$B$5:$B$32,MATCH(ROW()-2,'条文の下書き'!$L$5:$L$32,0)),"")</f>
      </c>
      <c r="B12" s="23">
        <f>IF(A12="","",IF(A12=A11,"",A12))</f>
      </c>
      <c r="C12" s="24">
        <f>IFERROR(INDEX('条文の下書き'!$G$5:$G$32,MATCH(ROW()-2,'条文の下書き'!$L$5:$L$32,0))&amp;"（"&amp;INDEX('条文の下書き'!$C$5:$C$32,MATCH(ROW()-2,'条文の下書き'!$L$5:$L$32,0))&amp;"）","")</f>
      </c>
      <c r="D12" s="22">
        <f>IFERROR(INDEX('条文の下書き'!$H$5:$H$32,MATCH(ROW()-2,'条文の下書き'!$L$5:$L$32,0)),"")</f>
      </c>
    </row>
    <row r="13" ht="57" customHeight="1" spans="1:4" x14ac:dyDescent="0.25">
      <c r="A13" s="22">
        <f>IFERROR(INDEX('条文の下書き'!$B$5:$B$32,MATCH(ROW()-2,'条文の下書き'!$L$5:$L$32,0)),"")</f>
      </c>
      <c r="B13" s="23">
        <f>IF(A13="","",IF(A13=A12,"",A13))</f>
      </c>
      <c r="C13" s="24">
        <f>IFERROR(INDEX('条文の下書き'!$G$5:$G$32,MATCH(ROW()-2,'条文の下書き'!$L$5:$L$32,0))&amp;"（"&amp;INDEX('条文の下書き'!$C$5:$C$32,MATCH(ROW()-2,'条文の下書き'!$L$5:$L$32,0))&amp;"）","")</f>
      </c>
      <c r="D13" s="22">
        <f>IFERROR(INDEX('条文の下書き'!$H$5:$H$32,MATCH(ROW()-2,'条文の下書き'!$L$5:$L$32,0)),"")</f>
      </c>
    </row>
    <row r="14" ht="119" customHeight="1" spans="1:4" x14ac:dyDescent="0.25">
      <c r="A14" s="22">
        <f>IFERROR(INDEX('条文の下書き'!$B$5:$B$32,MATCH(ROW()-2,'条文の下書き'!$L$5:$L$32,0)),"")</f>
      </c>
      <c r="B14" s="23">
        <f>IF(A14="","",IF(A14=A13,"",A14))</f>
      </c>
      <c r="C14" s="24">
        <f>IFERROR(INDEX('条文の下書き'!$G$5:$G$32,MATCH(ROW()-2,'条文の下書き'!$L$5:$L$32,0))&amp;"（"&amp;INDEX('条文の下書き'!$C$5:$C$32,MATCH(ROW()-2,'条文の下書き'!$L$5:$L$32,0))&amp;"）","")</f>
      </c>
      <c r="D14" s="22">
        <f>IFERROR(INDEX('条文の下書き'!$H$5:$H$32,MATCH(ROW()-2,'条文の下書き'!$L$5:$L$32,0)),"")</f>
      </c>
    </row>
    <row r="15" ht="72" customHeight="1" spans="1:4" x14ac:dyDescent="0.25">
      <c r="A15" s="22">
        <f>IFERROR(INDEX('条文の下書き'!$B$5:$B$32,MATCH(ROW()-2,'条文の下書き'!$L$5:$L$32,0)),"")</f>
      </c>
      <c r="B15" s="23">
        <f>IF(A15="","",IF(A15=A14,"",A15))</f>
      </c>
      <c r="C15" s="24">
        <f>IFERROR(INDEX('条文の下書き'!$G$5:$G$32,MATCH(ROW()-2,'条文の下書き'!$L$5:$L$32,0))&amp;"（"&amp;INDEX('条文の下書き'!$C$5:$C$32,MATCH(ROW()-2,'条文の下書き'!$L$5:$L$32,0))&amp;"）","")</f>
      </c>
      <c r="D15" s="22">
        <f>IFERROR(INDEX('条文の下書き'!$H$5:$H$32,MATCH(ROW()-2,'条文の下書き'!$L$5:$L$32,0)),"")</f>
      </c>
    </row>
    <row r="16" ht="103" customHeight="1" spans="1:4" x14ac:dyDescent="0.25">
      <c r="A16" s="22">
        <f>IFERROR(INDEX('条文の下書き'!$B$5:$B$32,MATCH(ROW()-2,'条文の下書き'!$L$5:$L$32,0)),"")</f>
      </c>
      <c r="B16" s="23">
        <f>IF(A16="","",IF(A16=A15,"",A16))</f>
      </c>
      <c r="C16" s="24">
        <f>IFERROR(INDEX('条文の下書き'!$G$5:$G$32,MATCH(ROW()-2,'条文の下書き'!$L$5:$L$32,0))&amp;"（"&amp;INDEX('条文の下書き'!$C$5:$C$32,MATCH(ROW()-2,'条文の下書き'!$L$5:$L$32,0))&amp;"）","")</f>
      </c>
      <c r="D16" s="22">
        <f>IFERROR(INDEX('条文の下書き'!$H$5:$H$32,MATCH(ROW()-2,'条文の下書き'!$L$5:$L$32,0)),"")</f>
      </c>
    </row>
    <row r="17" ht="103" customHeight="1" spans="1:4" x14ac:dyDescent="0.25">
      <c r="A17" s="22">
        <f>IFERROR(INDEX('条文の下書き'!$B$5:$B$32,MATCH(ROW()-2,'条文の下書き'!$L$5:$L$32,0)),"")</f>
      </c>
      <c r="B17" s="23">
        <f>IF(A17="","",IF(A17=A16,"",A17))</f>
      </c>
      <c r="C17" s="24">
        <f>IFERROR(INDEX('条文の下書き'!$G$5:$G$32,MATCH(ROW()-2,'条文の下書き'!$L$5:$L$32,0))&amp;"（"&amp;INDEX('条文の下書き'!$C$5:$C$32,MATCH(ROW()-2,'条文の下書き'!$L$5:$L$32,0))&amp;"）","")</f>
      </c>
      <c r="D17" s="22">
        <f>IFERROR(INDEX('条文の下書き'!$H$5:$H$32,MATCH(ROW()-2,'条文の下書き'!$L$5:$L$32,0)),"")</f>
      </c>
    </row>
    <row r="18" ht="41" customHeight="1" spans="1:4" x14ac:dyDescent="0.25">
      <c r="A18" s="22">
        <f>IFERROR(INDEX('条文の下書き'!$B$5:$B$32,MATCH(ROW()-2,'条文の下書き'!$L$5:$L$32,0)),"")</f>
      </c>
      <c r="B18" s="23">
        <f>IF(A18="","",IF(A18=A17,"",A18))</f>
      </c>
      <c r="C18" s="24">
        <f>IFERROR(INDEX('条文の下書き'!$G$5:$G$32,MATCH(ROW()-2,'条文の下書き'!$L$5:$L$32,0))&amp;"（"&amp;INDEX('条文の下書き'!$C$5:$C$32,MATCH(ROW()-2,'条文の下書き'!$L$5:$L$32,0))&amp;"）","")</f>
      </c>
      <c r="D18" s="22">
        <f>IFERROR(INDEX('条文の下書き'!$H$5:$H$32,MATCH(ROW()-2,'条文の下書き'!$L$5:$L$32,0)),"")</f>
      </c>
    </row>
    <row r="19" ht="26" customHeight="1" spans="1:4" x14ac:dyDescent="0.25">
      <c r="A19" s="22">
        <f>IFERROR(INDEX('条文の下書き'!$B$5:$B$32,MATCH(ROW()-2,'条文の下書き'!$L$5:$L$32,0)),"")</f>
      </c>
      <c r="B19" s="23">
        <f>IF(A19="","",IF(A19=A18,"",A19))</f>
      </c>
      <c r="C19" s="24">
        <f>IFERROR(INDEX('条文の下書き'!$G$5:$G$32,MATCH(ROW()-2,'条文の下書き'!$L$5:$L$32,0))&amp;"（"&amp;INDEX('条文の下書き'!$C$5:$C$32,MATCH(ROW()-2,'条文の下書き'!$L$5:$L$32,0))&amp;"）","")</f>
      </c>
      <c r="D19" s="22">
        <f>IFERROR(INDEX('条文の下書き'!$H$5:$H$32,MATCH(ROW()-2,'条文の下書き'!$L$5:$L$32,0)),"")</f>
      </c>
    </row>
    <row r="20" ht="26" customHeight="1" spans="1:4" x14ac:dyDescent="0.25">
      <c r="A20" s="22">
        <f>IFERROR(INDEX('条文の下書き'!$B$5:$B$32,MATCH(ROW()-2,'条文の下書き'!$L$5:$L$32,0)),"")</f>
      </c>
      <c r="B20" s="23">
        <f>IF(A20="","",IF(A20=A19,"",A20))</f>
      </c>
      <c r="C20" s="24">
        <f>IFERROR(INDEX('条文の下書き'!$G$5:$G$32,MATCH(ROW()-2,'条文の下書き'!$L$5:$L$32,0))&amp;"（"&amp;INDEX('条文の下書き'!$C$5:$C$32,MATCH(ROW()-2,'条文の下書き'!$L$5:$L$32,0))&amp;"）","")</f>
      </c>
      <c r="D20" s="22">
        <f>IFERROR(INDEX('条文の下書き'!$H$5:$H$32,MATCH(ROW()-2,'条文の下書き'!$L$5:$L$32,0)),"")</f>
      </c>
    </row>
    <row r="21" ht="41" customHeight="1" spans="1:4" x14ac:dyDescent="0.25">
      <c r="A21" s="22">
        <f>IFERROR(INDEX('条文の下書き'!$B$5:$B$32,MATCH(ROW()-2,'条文の下書き'!$L$5:$L$32,0)),"")</f>
      </c>
      <c r="B21" s="23">
        <f>IF(A21="","",IF(A21=A20,"",A21))</f>
      </c>
      <c r="C21" s="24">
        <f>IFERROR(INDEX('条文の下書き'!$G$5:$G$32,MATCH(ROW()-2,'条文の下書き'!$L$5:$L$32,0))&amp;"（"&amp;INDEX('条文の下書き'!$C$5:$C$32,MATCH(ROW()-2,'条文の下書き'!$L$5:$L$32,0))&amp;"）","")</f>
      </c>
      <c r="D21" s="22">
        <f>IFERROR(INDEX('条文の下書き'!$H$5:$H$32,MATCH(ROW()-2,'条文の下書き'!$L$5:$L$32,0)),"")</f>
      </c>
    </row>
    <row r="22" ht="88" customHeight="1" spans="1:4" x14ac:dyDescent="0.25">
      <c r="A22" s="22">
        <f>IFERROR(INDEX('条文の下書き'!$B$5:$B$32,MATCH(ROW()-2,'条文の下書き'!$L$5:$L$32,0)),"")</f>
      </c>
      <c r="B22" s="23">
        <f>IF(A22="","",IF(A22=A21,"",A22))</f>
      </c>
      <c r="C22" s="24">
        <f>IFERROR(INDEX('条文の下書き'!$G$5:$G$32,MATCH(ROW()-2,'条文の下書き'!$L$5:$L$32,0))&amp;"（"&amp;INDEX('条文の下書き'!$C$5:$C$32,MATCH(ROW()-2,'条文の下書き'!$L$5:$L$32,0))&amp;"）","")</f>
      </c>
      <c r="D22" s="22">
        <f>IFERROR(INDEX('条文の下書き'!$H$5:$H$32,MATCH(ROW()-2,'条文の下書き'!$L$5:$L$32,0)),"")</f>
      </c>
    </row>
    <row r="23" ht="72" customHeight="1" spans="1:4" x14ac:dyDescent="0.25">
      <c r="A23" s="22">
        <f>IFERROR(INDEX('条文の下書き'!$B$5:$B$32,MATCH(ROW()-2,'条文の下書き'!$L$5:$L$32,0)),"")</f>
      </c>
      <c r="B23" s="23">
        <f>IF(A23="","",IF(A23=A22,"",A23))</f>
      </c>
      <c r="C23" s="24">
        <f>IFERROR(INDEX('条文の下書き'!$G$5:$G$32,MATCH(ROW()-2,'条文の下書き'!$L$5:$L$32,0))&amp;"（"&amp;INDEX('条文の下書き'!$C$5:$C$32,MATCH(ROW()-2,'条文の下書き'!$L$5:$L$32,0))&amp;"）","")</f>
      </c>
      <c r="D23" s="22">
        <f>IFERROR(INDEX('条文の下書き'!$H$5:$H$32,MATCH(ROW()-2,'条文の下書き'!$L$5:$L$32,0)),"")</f>
      </c>
    </row>
    <row r="24" ht="57" customHeight="1" spans="1:4" x14ac:dyDescent="0.25">
      <c r="A24" s="22">
        <f>IFERROR(INDEX('条文の下書き'!$B$5:$B$32,MATCH(ROW()-2,'条文の下書き'!$L$5:$L$32,0)),"")</f>
      </c>
      <c r="B24" s="23">
        <f>IF(A24="","",IF(A24=A23,"",A24))</f>
      </c>
      <c r="C24" s="24">
        <f>IFERROR(INDEX('条文の下書き'!$G$5:$G$32,MATCH(ROW()-2,'条文の下書き'!$L$5:$L$32,0))&amp;"（"&amp;INDEX('条文の下書き'!$C$5:$C$32,MATCH(ROW()-2,'条文の下書き'!$L$5:$L$32,0))&amp;"）","")</f>
      </c>
      <c r="D24" s="22">
        <f>IFERROR(INDEX('条文の下書き'!$H$5:$H$32,MATCH(ROW()-2,'条文の下書き'!$L$5:$L$32,0)),"")</f>
      </c>
    </row>
    <row r="25" ht="26" customHeight="1" spans="1:4" x14ac:dyDescent="0.25">
      <c r="A25" s="22">
        <f>IFERROR(INDEX('条文の下書き'!$B$5:$B$32,MATCH(ROW()-2,'条文の下書き'!$L$5:$L$32,0)),"")</f>
      </c>
      <c r="B25" s="23">
        <f>IF(A25="","",IF(A25=A24,"",A25))</f>
      </c>
      <c r="C25" s="24">
        <f>IFERROR(INDEX('条文の下書き'!$G$5:$G$32,MATCH(ROW()-2,'条文の下書き'!$L$5:$L$32,0))&amp;"（"&amp;INDEX('条文の下書き'!$C$5:$C$32,MATCH(ROW()-2,'条文の下書き'!$L$5:$L$32,0))&amp;"）","")</f>
      </c>
      <c r="D25" s="22">
        <f>IFERROR(INDEX('条文の下書き'!$H$5:$H$32,MATCH(ROW()-2,'条文の下書き'!$L$5:$L$32,0)),"")</f>
      </c>
    </row>
    <row r="26" ht="103" customHeight="1" spans="1:4" x14ac:dyDescent="0.25">
      <c r="A26" s="22">
        <f>IFERROR(INDEX('条文の下書き'!$B$5:$B$32,MATCH(ROW()-2,'条文の下書き'!$L$5:$L$32,0)),"")</f>
      </c>
      <c r="B26" s="23">
        <f>IF(A26="","",IF(A26=A25,"",A26))</f>
      </c>
      <c r="C26" s="24">
        <f>IFERROR(INDEX('条文の下書き'!$G$5:$G$32,MATCH(ROW()-2,'条文の下書き'!$L$5:$L$32,0))&amp;"（"&amp;INDEX('条文の下書き'!$C$5:$C$32,MATCH(ROW()-2,'条文の下書き'!$L$5:$L$32,0))&amp;"）","")</f>
      </c>
      <c r="D26" s="22">
        <f>IFERROR(INDEX('条文の下書き'!$H$5:$H$32,MATCH(ROW()-2,'条文の下書き'!$L$5:$L$32,0)),"")</f>
      </c>
    </row>
    <row r="27" ht="41" customHeight="1" spans="1:4" x14ac:dyDescent="0.25">
      <c r="A27" s="22">
        <f>IFERROR(INDEX('条文の下書き'!$B$5:$B$32,MATCH(ROW()-2,'条文の下書き'!$L$5:$L$32,0)),"")</f>
      </c>
      <c r="B27" s="23">
        <f>IF(A27="","",IF(A27=A26,"",A27))</f>
      </c>
      <c r="C27" s="24">
        <f>IFERROR(INDEX('条文の下書き'!$G$5:$G$32,MATCH(ROW()-2,'条文の下書き'!$L$5:$L$32,0))&amp;"（"&amp;INDEX('条文の下書き'!$C$5:$C$32,MATCH(ROW()-2,'条文の下書き'!$L$5:$L$32,0))&amp;"）","")</f>
      </c>
      <c r="D27" s="22">
        <f>IFERROR(INDEX('条文の下書き'!$H$5:$H$32,MATCH(ROW()-2,'条文の下書き'!$L$5:$L$32,0)),"")</f>
      </c>
    </row>
    <row r="28" ht="57" customHeight="1" spans="1:4" x14ac:dyDescent="0.25">
      <c r="A28" s="22">
        <f>IFERROR(INDEX('条文の下書き'!$B$5:$B$32,MATCH(ROW()-2,'条文の下書き'!$L$5:$L$32,0)),"")</f>
      </c>
      <c r="B28" s="23">
        <f>IF(A28="","",IF(A28=A27,"",A28))</f>
      </c>
      <c r="C28" s="24">
        <f>IFERROR(INDEX('条文の下書き'!$G$5:$G$32,MATCH(ROW()-2,'条文の下書き'!$L$5:$L$32,0))&amp;"（"&amp;INDEX('条文の下書き'!$C$5:$C$32,MATCH(ROW()-2,'条文の下書き'!$L$5:$L$32,0))&amp;"）","")</f>
      </c>
      <c r="D28" s="22">
        <f>IFERROR(INDEX('条文の下書き'!$H$5:$H$32,MATCH(ROW()-2,'条文の下書き'!$L$5:$L$32,0)),"")</f>
      </c>
    </row>
    <row r="29" ht="41" customHeight="1" spans="1:4" x14ac:dyDescent="0.25">
      <c r="A29" s="22">
        <f>IFERROR(INDEX('条文の下書き'!$B$5:$B$32,MATCH(ROW()-2,'条文の下書き'!$L$5:$L$32,0)),"")</f>
      </c>
      <c r="B29" s="23">
        <f>IF(A29="","",IF(A29=A28,"",A29))</f>
      </c>
      <c r="C29" s="24">
        <f>IFERROR(INDEX('条文の下書き'!$G$5:$G$32,MATCH(ROW()-2,'条文の下書き'!$L$5:$L$32,0))&amp;"（"&amp;INDEX('条文の下書き'!$C$5:$C$32,MATCH(ROW()-2,'条文の下書き'!$L$5:$L$32,0))&amp;"）","")</f>
      </c>
      <c r="D29" s="22">
        <f>IFERROR(INDEX('条文の下書き'!$H$5:$H$32,MATCH(ROW()-2,'条文の下書き'!$L$5:$L$32,0)),"")</f>
      </c>
    </row>
    <row r="30" ht="41" customHeight="1" spans="1:4" x14ac:dyDescent="0.25">
      <c r="A30" s="22">
        <f>IFERROR(INDEX('条文の下書き'!$B$5:$B$32,MATCH(ROW()-2,'条文の下書き'!$L$5:$L$32,0)),"")</f>
      </c>
      <c r="B30" s="23">
        <f>IF(A30="","",IF(A30=A29,"",A30))</f>
      </c>
      <c r="C30" s="24">
        <f>IFERROR(INDEX('条文の下書き'!$G$5:$G$32,MATCH(ROW()-2,'条文の下書き'!$L$5:$L$32,0))&amp;"（"&amp;INDEX('条文の下書き'!$C$5:$C$32,MATCH(ROW()-2,'条文の下書き'!$L$5:$L$32,0))&amp;"）","")</f>
      </c>
      <c r="D30" s="22">
        <f>IFERROR(INDEX('条文の下書き'!$H$5:$H$32,MATCH(ROW()-2,'条文の下書き'!$L$5:$L$32,0)),"")</f>
      </c>
    </row>
  </sheetData>
  <sheetProtection sheet="1" formatColumns="0" formatRows="0"/>
  <mergeCells count="1">
    <mergeCell ref="A1:D1"/>
  </mergeCells>
  <printOptions horizontalCentered="1"/>
  <pageMargins left="0.5" right="0.5" top="0.6" bottom="0.6"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使い方</vt:lpstr>
      <vt:lpstr>会の基本</vt:lpstr>
      <vt:lpstr>条文の下書き</vt:lpstr>
      <vt:lpstr>規約（印刷用）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2026-10-12T01:01:21Z</dcterms:created>
  <dcterms:modified xsi:type="dcterms:W3CDTF">2026-10-12T01:01:21Z</dcterms:modified>
</cp:coreProperties>
</file>