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使い方" state="visible" r:id="rId4"/>
    <sheet sheetId="2" name="入力" state="visible" r:id="rId5"/>
    <sheet sheetId="3" name="月ごとの見通し" state="visible" r:id="rId6"/>
    <sheet sheetId="4" name="余りの使い道" state="visible" r:id="rId7"/>
  </sheets>
  <definedNames>
    <definedName name="_xlnm.Print_Area" localSheetId="0">'使い方'!$A$1:$D$12</definedName>
    <definedName name="_xlnm.Print_Area" localSheetId="1">'入力'!$A$1:$C$11</definedName>
    <definedName name="_xlnm.Print_Area" localSheetId="2">'月ごとの見通し'!$A$1:$I$27</definedName>
    <definedName name="_xlnm.Print_Area" localSheetId="3">'余りの使い道'!$A$1:$C$26</definedName>
  </definedNames>
  <calcPr calcId="171027" fullCalcOnLoad="1"/>
</workbook>
</file>

<file path=xl/sharedStrings.xml><?xml version="1.0" encoding="utf-8"?>
<sst xmlns="http://schemas.openxmlformats.org/spreadsheetml/2006/main" count="81" uniqueCount="78">
  <si>
    <t>繰越金の目安シートの使い方</t>
  </si>
  <si>
    <t>色の付いたセルにだけ入力します。ほかのセルは式です。</t>
  </si>
  <si>
    <t>マクロは入っていません。シートは保護してあります（パスワードなし）。</t>
  </si>
  <si>
    <t>手順</t>
  </si>
  <si>
    <t>何をする</t>
  </si>
  <si>
    <t>どこに入れる</t>
  </si>
  <si>
    <t>注意</t>
  </si>
  <si>
    <t>会の名前、世帯数、会費、次の年度の始まり、締めた繰越金、急な出費に備えて残す額を入れる。積み立てるなら目的・目標額・今の残高も</t>
  </si>
  <si>
    <t>入力 B3〜B8（積立は B9〜B11）</t>
  </si>
  <si>
    <t>繰越金は3月31日に締めた「次年度繰越金」の額です。B6 の日付を入れると、月の列に年月が出ます</t>
  </si>
  <si>
    <t>次の年度の予算を、月ごとの「入る予定」「出る予定」に写す</t>
  </si>
  <si>
    <t>月ごとの見通し B6:E17</t>
  </si>
  <si>
    <t>会費や補助金が入る月は会ごとに違います。去年の出納帳で、入った月を確かめて入れます</t>
  </si>
  <si>
    <t>「残す額の目安」と「目安を超える額」を見る</t>
  </si>
  <si>
    <t>月ごとの見通し E20〜E25</t>
  </si>
  <si>
    <t>同じ月に会費より先に払うものは、前の月の行に入れます（月末の残高で見るため）</t>
  </si>
  <si>
    <t>「余りの使い道」で3通りを比べ、総会資料に写す</t>
  </si>
  <si>
    <t>余りの使い道</t>
  </si>
  <si>
    <t>どれにするかは総会で決めます。このシートは比べるだけです</t>
  </si>
  <si>
    <t>急な出費に備えて残す額に、手引きの目安はありません。前年度の予備費の予算などを参考に、会で決めます。</t>
  </si>
  <si>
    <t>出典: 熊本市『町内自治会組織の運営に関するガイドライン 02 町内自治会の運営と活動 編』13ページ（会費や補助金が入るまでの期間の経費を、繰越金で賄う）</t>
  </si>
  <si>
    <t>入力</t>
  </si>
  <si>
    <t>会の名前</t>
  </si>
  <si>
    <t>例 ○○自治会</t>
  </si>
  <si>
    <t>世帯数</t>
  </si>
  <si>
    <t>会費を払う世帯の数</t>
  </si>
  <si>
    <t>会費 1世帯の年額</t>
  </si>
  <si>
    <t>例 5,000</t>
  </si>
  <si>
    <t>次の年度の始まり</t>
  </si>
  <si>
    <t>例 2028/4/1</t>
  </si>
  <si>
    <t>締めた繰越金（次年度繰越金）</t>
  </si>
  <si>
    <t>3月31日に締めた額</t>
  </si>
  <si>
    <t>急な出費に備えて残す額</t>
  </si>
  <si>
    <t>前年度の予備費の予算などを参考に会で決める</t>
  </si>
  <si>
    <t>積立の目的（任意）</t>
  </si>
  <si>
    <t>例 防災倉庫の買い替え</t>
  </si>
  <si>
    <t>積立の目標額（任意）</t>
  </si>
  <si>
    <t/>
  </si>
  <si>
    <t>積立の今の残高（任意）</t>
  </si>
  <si>
    <t>積立の通帳の今の額</t>
  </si>
  <si>
    <t>次の年度の予算を、月ごとに「入る予定」「出る予定」へ写します。同じ月に会費より先に払うものは、前の月の行に入れます。</t>
  </si>
  <si>
    <t>月の割り振りは会ごとに違います。去年の出納帳で、会費と補助金が入った月を確かめてください。</t>
  </si>
  <si>
    <t>月</t>
  </si>
  <si>
    <t>入る予定 会費</t>
  </si>
  <si>
    <t>入る予定 補助金・その他</t>
  </si>
  <si>
    <t>出る予定</t>
  </si>
  <si>
    <t>内訳メモ</t>
  </si>
  <si>
    <t>差</t>
  </si>
  <si>
    <t>4月からの差の積み上げ</t>
  </si>
  <si>
    <t>繰越金を足した手元の額</t>
  </si>
  <si>
    <t>確かめ</t>
  </si>
  <si>
    <t>年の合計</t>
  </si>
  <si>
    <t>会費が入るまでに足りなくなる額</t>
  </si>
  <si>
    <t>残す額の目安（上の額 ＋ 急な出費の備え）</t>
  </si>
  <si>
    <t>締めた繰越金</t>
  </si>
  <si>
    <t>目安を超える額</t>
  </si>
  <si>
    <t>年度末の見込み（参考）</t>
  </si>
  <si>
    <t>「年度末の見込み」は、次の年度がこの通りに進んだときに締める繰越金です。</t>
  </si>
  <si>
    <t>余りの使い道（3通りを比べる）</t>
  </si>
  <si>
    <t>月ごとの見通しの「目安を超える額」</t>
  </si>
  <si>
    <t>〔返す場合〕</t>
  </si>
  <si>
    <t>1世帯あたり（1円未満切り捨て）</t>
  </si>
  <si>
    <t>返す総額</t>
  </si>
  <si>
    <t>返したあとに残る端数</t>
  </si>
  <si>
    <t>繰越金に残ります</t>
  </si>
  <si>
    <t>〔会費を1年だけ下げる場合〕</t>
  </si>
  <si>
    <t>1世帯あたりの値下げ（100円単位で切り捨て）</t>
  </si>
  <si>
    <t>下げた会費</t>
  </si>
  <si>
    <t>会費の収入が減る額</t>
  </si>
  <si>
    <t>繰越金に残る額</t>
  </si>
  <si>
    <t>〔積み立てる場合〕</t>
  </si>
  <si>
    <t>積立の目的</t>
  </si>
  <si>
    <t>積み立てたあとの積立の額</t>
  </si>
  <si>
    <t>目標まであと</t>
  </si>
  <si>
    <t>〔総会で決めること〕</t>
  </si>
  <si>
    <t>・どれにするか（返す・会費を下げる・積み立てる、または繰り越す）。このシートは比べるだけで、選ぶのは総会です</t>
  </si>
  <si>
    <t>・返すなら: 対象の会員の決め方（年度の途中で入った世帯・転出した世帯の扱い）</t>
  </si>
  <si>
    <t>・積み立てるなら: 目的・目標額・取り崩すときの決め方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</si>
</sst>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;-#,##0"/>
    <numFmt numFmtId="165" formatCode="yyyy/m/d"/>
    <numFmt numFmtId="166" formatCode="yyyy&quot;年&quot;m&quot;月&quot;"/>
    <numFmt numFmtId="167" formatCode="+#,##0;-#,##0;0"/>
  </numFmts>
  <fonts count="7" x14ac:knownFonts="1">
    <font>
      <color theme="1"/>
      <family val="2"/>
      <scheme val="minor"/>
      <sz val="11"/>
      <name val="Calibri"/>
    </font>
    <font>
      <b/>
      <color rgb="FF0D2B6B"/>
      <sz val="16"/>
    </font>
    <font>
      <b/>
      <color rgb="FF0D47A1"/>
    </font>
    <font>
      <color rgb="FF6B7280"/>
      <sz val="10"/>
    </font>
    <font>
      <sz val="9"/>
    </font>
    <font>
      <b/>
      <color rgb="FF0D47A1"/>
      <sz val="9"/>
    </font>
    <font>
      <b/>
    </font>
  </fonts>
  <fills count="3">
    <fill>
      <patternFill patternType="none"/>
    </fill>
    <fill>
      <patternFill patternType="gray125"/>
    </fill>
    <fill>
      <patternFill patternType="solid">
        <fgColor rgb="FFFBF7EE"/>
      </patternFill>
    </fill>
  </fills>
  <borders count="3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 style="thin">
        <color rgb="FF0D47A1"/>
      </left>
      <right style="thin">
        <color rgb="FF0D47A1"/>
      </right>
      <top style="thin">
        <color rgb="FF0D47A1"/>
      </top>
      <bottom style="thin">
        <color rgb="FF0D47A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3" fillId="0" borderId="0" xfId="0" applyFont="1" applyAlignment="1">
      <alignment vertical="top" wrapText="1"/>
    </xf>
    <xf numFmtId="0" fontId="0" fillId="0" borderId="1" xfId="0" applyBorder="1" applyAlignment="1">
      <alignment vertical="center" wrapText="1"/>
    </xf>
    <xf numFmtId="0" fontId="0" fillId="2" borderId="2" xfId="0" applyFill="1" applyBorder="1" applyProtection="1">
      <protection locked="0"/>
    </xf>
    <xf numFmtId="0" fontId="3" fillId="0" borderId="0" xfId="0" applyFont="1" applyAlignment="1">
      <alignment vertical="center" wrapText="1"/>
    </xf>
    <xf numFmtId="1" fontId="0" fillId="2" borderId="2" xfId="0" applyNumberFormat="1" applyFill="1" applyBorder="1" applyProtection="1">
      <protection locked="0"/>
    </xf>
    <xf numFmtId="164" fontId="0" fillId="2" borderId="2" xfId="0" applyNumberFormat="1" applyFill="1" applyBorder="1" applyProtection="1">
      <protection locked="0"/>
    </xf>
    <xf numFmtId="165" fontId="0" fillId="2" borderId="2" xfId="0" applyNumberFormat="1" applyFill="1" applyBorder="1" applyProtection="1">
      <protection locked="0"/>
    </xf>
    <xf numFmtId="166" fontId="0" fillId="0" borderId="1" xfId="0" applyNumberFormat="1" applyBorder="1"/>
    <xf numFmtId="0" fontId="4" fillId="2" borderId="2" xfId="0" applyFont="1" applyFill="1" applyBorder="1" applyAlignment="1" applyProtection="1">
      <alignment vertical="center" wrapText="1"/>
      <protection locked="0"/>
    </xf>
    <xf numFmtId="167" fontId="0" fillId="0" borderId="1" xfId="0" applyNumberFormat="1" applyBorder="1"/>
    <xf numFmtId="164" fontId="0" fillId="0" borderId="1" xfId="0" applyNumberFormat="1" applyBorder="1"/>
    <xf numFmtId="0" fontId="5" fillId="0" borderId="1" xfId="0" applyFont="1" applyBorder="1"/>
    <xf numFmtId="0" fontId="6" fillId="0" borderId="1" xfId="0" applyFont="1" applyBorder="1" applyAlignment="1">
      <alignment vertical="center" wrapText="1"/>
    </xf>
    <xf numFmtId="164" fontId="6" fillId="0" borderId="1" xfId="0" applyNumberFormat="1" applyFont="1" applyBorder="1"/>
    <xf numFmtId="0" fontId="0" fillId="0" borderId="1" xfId="0" applyBorder="1"/>
    <xf numFmtId="0" fontId="2" fillId="0" borderId="1" xfId="0" applyFont="1" applyBorder="1" applyAlignment="1">
      <alignment vertical="center" wrapText="1"/>
    </xf>
    <xf numFmtId="164" fontId="6" fillId="0" borderId="1" xfId="0" applyNumberFormat="1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2" fillId="0" borderId="0" xfId="0" applyFont="1"/>
    <xf numFmtId="0" fontId="0" fillId="0" borderId="0" xfId="0" applyAlignment="1">
      <alignment vertical="top" wrapText="1"/>
    </xf>
  </cellXfs>
  <cellStyles count="1">
    <cellStyle name="Normal" xfId="0" builtinId="0"/>
  </cellStyles>
  <dxfs count="1">
    <dxf>
      <font>
        <b/>
        <color rgb="FF0D47A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CA3AF"/>
    <pageSetUpPr fitToPage="1"/>
  </sheetPr>
  <dimension ref="A1:D12"/>
  <sheetFormatPr defaultRowHeight="15" outlineLevelRow="0" outlineLevelCol="0" x14ac:dyDescent="55"/>
  <cols>
    <col min="1" max="1" width="6" customWidth="1"/>
    <col min="2" max="2" width="34" customWidth="1"/>
    <col min="3" max="3" width="30" customWidth="1"/>
    <col min="4" max="4" width="46" customWidth="1"/>
  </cols>
  <sheetData>
    <row r="1" ht="26" customHeight="1" spans="1:1" x14ac:dyDescent="0.25">
      <c r="A1" s="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5" spans="1:4" x14ac:dyDescent="0.25">
      <c r="A5" s="2" t="s">
        <v>3</v>
      </c>
      <c r="B5" s="2" t="s">
        <v>4</v>
      </c>
      <c r="C5" s="2" t="s">
        <v>5</v>
      </c>
      <c r="D5" s="2" t="s">
        <v>6</v>
      </c>
    </row>
    <row r="6" ht="60" customHeight="1" spans="1:4" x14ac:dyDescent="0.25">
      <c r="A6" s="3">
        <v>1</v>
      </c>
      <c r="B6" s="4" t="s">
        <v>7</v>
      </c>
      <c r="C6" s="4" t="s">
        <v>8</v>
      </c>
      <c r="D6" s="4" t="s">
        <v>9</v>
      </c>
    </row>
    <row r="7" ht="60" customHeight="1" spans="1:4" x14ac:dyDescent="0.25">
      <c r="A7" s="3">
        <v>2</v>
      </c>
      <c r="B7" s="4" t="s">
        <v>10</v>
      </c>
      <c r="C7" s="4" t="s">
        <v>11</v>
      </c>
      <c r="D7" s="4" t="s">
        <v>12</v>
      </c>
    </row>
    <row r="8" ht="60" customHeight="1" spans="1:4" x14ac:dyDescent="0.25">
      <c r="A8" s="3">
        <v>3</v>
      </c>
      <c r="B8" s="4" t="s">
        <v>13</v>
      </c>
      <c r="C8" s="4" t="s">
        <v>14</v>
      </c>
      <c r="D8" s="4" t="s">
        <v>15</v>
      </c>
    </row>
    <row r="9" ht="60" customHeight="1" spans="1:4" x14ac:dyDescent="0.25">
      <c r="A9" s="3">
        <v>4</v>
      </c>
      <c r="B9" s="4" t="s">
        <v>16</v>
      </c>
      <c r="C9" s="4" t="s">
        <v>17</v>
      </c>
      <c r="D9" s="4" t="s">
        <v>18</v>
      </c>
    </row>
    <row r="11" ht="30" customHeight="1" spans="1:4" x14ac:dyDescent="0.25">
      <c r="A11" s="5" t="s">
        <v>19</v>
      </c>
      <c r="B11" s="5"/>
      <c r="C11" s="5"/>
      <c r="D11" s="5"/>
    </row>
    <row r="12" ht="30" customHeight="1" spans="1:4" x14ac:dyDescent="0.25">
      <c r="A12" s="5" t="s">
        <v>20</v>
      </c>
      <c r="B12" s="5"/>
      <c r="C12" s="5"/>
      <c r="D12" s="5"/>
    </row>
  </sheetData>
  <sheetProtection sheet="1" formatColumns="0"/>
  <mergeCells count="2">
    <mergeCell ref="A11:D11"/>
    <mergeCell ref="A12:D12"/>
  </mergeCells>
  <pageMargins left="0.5" right="0.5" top="0.6" bottom="0.6" header="0.3" footer="0.3"/>
  <pageSetup paperSize="9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D47A1"/>
    <pageSetUpPr fitToPage="1"/>
  </sheetPr>
  <dimension ref="A1:C11"/>
  <sheetFormatPr defaultRowHeight="15" outlineLevelRow="0" outlineLevelCol="0" x14ac:dyDescent="55"/>
  <cols>
    <col min="1" max="1" width="34" customWidth="1"/>
    <col min="2" max="2" width="24" customWidth="1"/>
    <col min="3" max="3" width="50" customWidth="1"/>
  </cols>
  <sheetData>
    <row r="1" ht="26" customHeight="1" spans="1:1" x14ac:dyDescent="0.25">
      <c r="A1" s="1" t="s">
        <v>21</v>
      </c>
    </row>
    <row r="3" ht="22" customHeight="1" spans="1:3" x14ac:dyDescent="0.25">
      <c r="A3" s="6" t="s">
        <v>22</v>
      </c>
      <c r="B3" s="7"/>
      <c r="C3" s="8" t="s">
        <v>23</v>
      </c>
    </row>
    <row r="4" ht="22" customHeight="1" spans="1:3" x14ac:dyDescent="0.25">
      <c r="A4" s="6" t="s">
        <v>24</v>
      </c>
      <c r="B4" s="9"/>
      <c r="C4" s="8" t="s">
        <v>25</v>
      </c>
    </row>
    <row r="5" ht="22" customHeight="1" spans="1:3" x14ac:dyDescent="0.25">
      <c r="A5" s="6" t="s">
        <v>26</v>
      </c>
      <c r="B5" s="10"/>
      <c r="C5" s="8" t="s">
        <v>27</v>
      </c>
    </row>
    <row r="6" ht="22" customHeight="1" spans="1:3" x14ac:dyDescent="0.25">
      <c r="A6" s="6" t="s">
        <v>28</v>
      </c>
      <c r="B6" s="11"/>
      <c r="C6" s="8" t="s">
        <v>29</v>
      </c>
    </row>
    <row r="7" ht="22" customHeight="1" spans="1:3" x14ac:dyDescent="0.25">
      <c r="A7" s="6" t="s">
        <v>30</v>
      </c>
      <c r="B7" s="10"/>
      <c r="C7" s="8" t="s">
        <v>31</v>
      </c>
    </row>
    <row r="8" ht="22" customHeight="1" spans="1:3" x14ac:dyDescent="0.25">
      <c r="A8" s="6" t="s">
        <v>32</v>
      </c>
      <c r="B8" s="10"/>
      <c r="C8" s="8" t="s">
        <v>33</v>
      </c>
    </row>
    <row r="9" ht="22" customHeight="1" spans="1:3" x14ac:dyDescent="0.25">
      <c r="A9" s="6" t="s">
        <v>34</v>
      </c>
      <c r="B9" s="7"/>
      <c r="C9" s="8" t="s">
        <v>35</v>
      </c>
    </row>
    <row r="10" ht="22" customHeight="1" spans="1:3" x14ac:dyDescent="0.25">
      <c r="A10" s="6" t="s">
        <v>36</v>
      </c>
      <c r="B10" s="10"/>
      <c r="C10" s="8" t="s">
        <v>37</v>
      </c>
    </row>
    <row r="11" ht="22" customHeight="1" spans="1:3" x14ac:dyDescent="0.25">
      <c r="A11" s="6" t="s">
        <v>38</v>
      </c>
      <c r="B11" s="10"/>
      <c r="C11" s="8" t="s">
        <v>39</v>
      </c>
    </row>
  </sheetData>
  <sheetProtection sheet="1" formatColumns="0"/>
  <dataValidations count="7">
    <dataValidation type="whole" allowBlank="1" showErrorMessage="1" errorTitle="目標額" error="0以上の整数で入れてください" sqref="B10">
      <formula1>0</formula1>
      <formula2>999999999</formula2>
    </dataValidation>
    <dataValidation type="whole" allowBlank="1" showErrorMessage="1" errorTitle="残高" error="0以上の整数で入れてください" sqref="B11">
      <formula1>0</formula1>
      <formula2>999999999</formula2>
    </dataValidation>
    <dataValidation type="whole" allowBlank="1" showErrorMessage="1" errorTitle="世帯数" error="0以上の整数で入れてください" sqref="B4">
      <formula1>0</formula1>
      <formula2>9999</formula2>
    </dataValidation>
    <dataValidation type="whole" allowBlank="1" showErrorMessage="1" errorTitle="会費" error="0以上の整数で入れてください" sqref="B5">
      <formula1>0</formula1>
      <formula2>999999</formula2>
    </dataValidation>
    <dataValidation type="date" operator="greaterThan" allowBlank="1" showErrorMessage="1" errorTitle="日付" error="日付（例 2028/4/1）を入れてください" sqref="B6">
      <formula1>36526</formula1>
    </dataValidation>
    <dataValidation type="whole" allowBlank="1" showErrorMessage="1" errorTitle="繰越金" error="0以上の整数で入れてください" sqref="B7">
      <formula1>0</formula1>
      <formula2>999999999</formula2>
    </dataValidation>
    <dataValidation type="whole" allowBlank="1" showErrorMessage="1" errorTitle="備え" error="0以上の整数で入れてください" sqref="B8">
      <formula1>0</formula1>
      <formula2>999999999</formula2>
    </dataValidation>
  </dataValidations>
  <pageMargins left="0.5" right="0.5" top="0.6" bottom="0.6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D47A1"/>
    <pageSetUpPr fitToPage="1"/>
  </sheetPr>
  <dimension ref="A1:I27"/>
  <sheetViews>
    <sheetView workbookViewId="0">
      <pane ySplit="5" topLeftCell="A6" activePane="bottomLeft" state="frozen"/>
      <selection pane="bottomLeft"/>
    </sheetView>
  </sheetViews>
  <sheetFormatPr defaultRowHeight="15" outlineLevelRow="0" outlineLevelCol="0" x14ac:dyDescent="55"/>
  <cols>
    <col min="1" max="2" width="11" customWidth="1"/>
    <col min="3" max="3" width="12" customWidth="1"/>
    <col min="4" max="4" width="11" customWidth="1"/>
    <col min="5" max="5" width="34" customWidth="1"/>
    <col min="6" max="7" width="11" customWidth="1"/>
    <col min="8" max="8" width="12" customWidth="1"/>
    <col min="9" max="9" width="18" customWidth="1"/>
  </cols>
  <sheetData>
    <row r="1" ht="26" customHeight="1" spans="1:1" x14ac:dyDescent="0.25">
      <c r="A1" s="1">
        <f>IF(入力!$B$3="","月ごとの見通し",入力!$B$3&amp;" 月ごとの見通し")</f>
      </c>
    </row>
    <row r="2" ht="28" customHeight="1" spans="1:9" x14ac:dyDescent="0.25">
      <c r="A2" s="5" t="s">
        <v>40</v>
      </c>
      <c r="B2" s="5"/>
      <c r="C2" s="5"/>
      <c r="D2" s="5"/>
      <c r="E2" s="5"/>
      <c r="F2" s="5"/>
      <c r="G2" s="5"/>
      <c r="H2" s="5"/>
      <c r="I2" s="5"/>
    </row>
    <row r="3" ht="18" customHeight="1" spans="1:9" x14ac:dyDescent="0.25">
      <c r="A3" s="5" t="s">
        <v>41</v>
      </c>
      <c r="B3" s="5"/>
      <c r="C3" s="5"/>
      <c r="D3" s="5"/>
      <c r="E3" s="5"/>
      <c r="F3" s="5"/>
      <c r="G3" s="5"/>
      <c r="H3" s="5"/>
      <c r="I3" s="5"/>
    </row>
    <row r="5" ht="44" customHeight="1" spans="1:9" x14ac:dyDescent="0.25">
      <c r="A5" s="2" t="s">
        <v>42</v>
      </c>
      <c r="B5" s="2" t="s">
        <v>43</v>
      </c>
      <c r="C5" s="2" t="s">
        <v>44</v>
      </c>
      <c r="D5" s="2" t="s">
        <v>45</v>
      </c>
      <c r="E5" s="2" t="s">
        <v>46</v>
      </c>
      <c r="F5" s="2" t="s">
        <v>47</v>
      </c>
      <c r="G5" s="2" t="s">
        <v>48</v>
      </c>
      <c r="H5" s="2" t="s">
        <v>49</v>
      </c>
      <c r="I5" s="2" t="s">
        <v>50</v>
      </c>
    </row>
    <row r="6" ht="30" customHeight="1" spans="1:9" x14ac:dyDescent="0.25">
      <c r="A6" s="12">
        <f>IF(入力!$B$6="","",EDATE(入力!$B$6,ROW()-6))</f>
      </c>
      <c r="B6" s="10"/>
      <c r="C6" s="10"/>
      <c r="D6" s="10"/>
      <c r="E6" s="13"/>
      <c r="F6" s="14">
        <f>IF(AND(B6="",C6="",D6=""),"",N(B6)+N(C6)-N(D6))</f>
      </c>
      <c r="G6" s="14">
        <f>IF(F6="","",SUM($F$6:F6))</f>
      </c>
      <c r="H6" s="15">
        <f>IF(G6="","",入力!$B$7+G6)</f>
      </c>
      <c r="I6" s="16">
        <f>IF(H6="","",IF(H6&lt;0,"この月に足りなくなります",""))</f>
      </c>
    </row>
    <row r="7" ht="30" customHeight="1" spans="1:9" x14ac:dyDescent="0.25">
      <c r="A7" s="12">
        <f>IF(入力!$B$6="","",EDATE(入力!$B$6,ROW()-6))</f>
      </c>
      <c r="B7" s="10"/>
      <c r="C7" s="10"/>
      <c r="D7" s="10"/>
      <c r="E7" s="13"/>
      <c r="F7" s="14">
        <f>IF(AND(B7="",C7="",D7=""),"",N(B7)+N(C7)-N(D7))</f>
      </c>
      <c r="G7" s="14">
        <f>IF(F7="","",SUM($F$6:F7))</f>
      </c>
      <c r="H7" s="15">
        <f>IF(G7="","",入力!$B$7+G7)</f>
      </c>
      <c r="I7" s="16">
        <f>IF(H7="","",IF(H7&lt;0,"この月に足りなくなります",""))</f>
      </c>
    </row>
    <row r="8" ht="30" customHeight="1" spans="1:9" x14ac:dyDescent="0.25">
      <c r="A8" s="12">
        <f>IF(入力!$B$6="","",EDATE(入力!$B$6,ROW()-6))</f>
      </c>
      <c r="B8" s="10"/>
      <c r="C8" s="10"/>
      <c r="D8" s="10"/>
      <c r="E8" s="13"/>
      <c r="F8" s="14">
        <f>IF(AND(B8="",C8="",D8=""),"",N(B8)+N(C8)-N(D8))</f>
      </c>
      <c r="G8" s="14">
        <f>IF(F8="","",SUM($F$6:F8))</f>
      </c>
      <c r="H8" s="15">
        <f>IF(G8="","",入力!$B$7+G8)</f>
      </c>
      <c r="I8" s="16">
        <f>IF(H8="","",IF(H8&lt;0,"この月に足りなくなります",""))</f>
      </c>
    </row>
    <row r="9" ht="30" customHeight="1" spans="1:9" x14ac:dyDescent="0.25">
      <c r="A9" s="12">
        <f>IF(入力!$B$6="","",EDATE(入力!$B$6,ROW()-6))</f>
      </c>
      <c r="B9" s="10"/>
      <c r="C9" s="10"/>
      <c r="D9" s="10"/>
      <c r="E9" s="13"/>
      <c r="F9" s="14">
        <f>IF(AND(B9="",C9="",D9=""),"",N(B9)+N(C9)-N(D9))</f>
      </c>
      <c r="G9" s="14">
        <f>IF(F9="","",SUM($F$6:F9))</f>
      </c>
      <c r="H9" s="15">
        <f>IF(G9="","",入力!$B$7+G9)</f>
      </c>
      <c r="I9" s="16">
        <f>IF(H9="","",IF(H9&lt;0,"この月に足りなくなります",""))</f>
      </c>
    </row>
    <row r="10" ht="30" customHeight="1" spans="1:9" x14ac:dyDescent="0.25">
      <c r="A10" s="12">
        <f>IF(入力!$B$6="","",EDATE(入力!$B$6,ROW()-6))</f>
      </c>
      <c r="B10" s="10"/>
      <c r="C10" s="10"/>
      <c r="D10" s="10"/>
      <c r="E10" s="13"/>
      <c r="F10" s="14">
        <f>IF(AND(B10="",C10="",D10=""),"",N(B10)+N(C10)-N(D10))</f>
      </c>
      <c r="G10" s="14">
        <f>IF(F10="","",SUM($F$6:F10))</f>
      </c>
      <c r="H10" s="15">
        <f>IF(G10="","",入力!$B$7+G10)</f>
      </c>
      <c r="I10" s="16">
        <f>IF(H10="","",IF(H10&lt;0,"この月に足りなくなります",""))</f>
      </c>
    </row>
    <row r="11" ht="30" customHeight="1" spans="1:9" x14ac:dyDescent="0.25">
      <c r="A11" s="12">
        <f>IF(入力!$B$6="","",EDATE(入力!$B$6,ROW()-6))</f>
      </c>
      <c r="B11" s="10"/>
      <c r="C11" s="10"/>
      <c r="D11" s="10"/>
      <c r="E11" s="13"/>
      <c r="F11" s="14">
        <f>IF(AND(B11="",C11="",D11=""),"",N(B11)+N(C11)-N(D11))</f>
      </c>
      <c r="G11" s="14">
        <f>IF(F11="","",SUM($F$6:F11))</f>
      </c>
      <c r="H11" s="15">
        <f>IF(G11="","",入力!$B$7+G11)</f>
      </c>
      <c r="I11" s="16">
        <f>IF(H11="","",IF(H11&lt;0,"この月に足りなくなります",""))</f>
      </c>
    </row>
    <row r="12" ht="30" customHeight="1" spans="1:9" x14ac:dyDescent="0.25">
      <c r="A12" s="12">
        <f>IF(入力!$B$6="","",EDATE(入力!$B$6,ROW()-6))</f>
      </c>
      <c r="B12" s="10"/>
      <c r="C12" s="10"/>
      <c r="D12" s="10"/>
      <c r="E12" s="13"/>
      <c r="F12" s="14">
        <f>IF(AND(B12="",C12="",D12=""),"",N(B12)+N(C12)-N(D12))</f>
      </c>
      <c r="G12" s="14">
        <f>IF(F12="","",SUM($F$6:F12))</f>
      </c>
      <c r="H12" s="15">
        <f>IF(G12="","",入力!$B$7+G12)</f>
      </c>
      <c r="I12" s="16">
        <f>IF(H12="","",IF(H12&lt;0,"この月に足りなくなります",""))</f>
      </c>
    </row>
    <row r="13" ht="30" customHeight="1" spans="1:9" x14ac:dyDescent="0.25">
      <c r="A13" s="12">
        <f>IF(入力!$B$6="","",EDATE(入力!$B$6,ROW()-6))</f>
      </c>
      <c r="B13" s="10"/>
      <c r="C13" s="10"/>
      <c r="D13" s="10"/>
      <c r="E13" s="13"/>
      <c r="F13" s="14">
        <f>IF(AND(B13="",C13="",D13=""),"",N(B13)+N(C13)-N(D13))</f>
      </c>
      <c r="G13" s="14">
        <f>IF(F13="","",SUM($F$6:F13))</f>
      </c>
      <c r="H13" s="15">
        <f>IF(G13="","",入力!$B$7+G13)</f>
      </c>
      <c r="I13" s="16">
        <f>IF(H13="","",IF(H13&lt;0,"この月に足りなくなります",""))</f>
      </c>
    </row>
    <row r="14" ht="30" customHeight="1" spans="1:9" x14ac:dyDescent="0.25">
      <c r="A14" s="12">
        <f>IF(入力!$B$6="","",EDATE(入力!$B$6,ROW()-6))</f>
      </c>
      <c r="B14" s="10"/>
      <c r="C14" s="10"/>
      <c r="D14" s="10"/>
      <c r="E14" s="13"/>
      <c r="F14" s="14">
        <f>IF(AND(B14="",C14="",D14=""),"",N(B14)+N(C14)-N(D14))</f>
      </c>
      <c r="G14" s="14">
        <f>IF(F14="","",SUM($F$6:F14))</f>
      </c>
      <c r="H14" s="15">
        <f>IF(G14="","",入力!$B$7+G14)</f>
      </c>
      <c r="I14" s="16">
        <f>IF(H14="","",IF(H14&lt;0,"この月に足りなくなります",""))</f>
      </c>
    </row>
    <row r="15" ht="30" customHeight="1" spans="1:9" x14ac:dyDescent="0.25">
      <c r="A15" s="12">
        <f>IF(入力!$B$6="","",EDATE(入力!$B$6,ROW()-6))</f>
      </c>
      <c r="B15" s="10"/>
      <c r="C15" s="10"/>
      <c r="D15" s="10"/>
      <c r="E15" s="13"/>
      <c r="F15" s="14">
        <f>IF(AND(B15="",C15="",D15=""),"",N(B15)+N(C15)-N(D15))</f>
      </c>
      <c r="G15" s="14">
        <f>IF(F15="","",SUM($F$6:F15))</f>
      </c>
      <c r="H15" s="15">
        <f>IF(G15="","",入力!$B$7+G15)</f>
      </c>
      <c r="I15" s="16">
        <f>IF(H15="","",IF(H15&lt;0,"この月に足りなくなります",""))</f>
      </c>
    </row>
    <row r="16" ht="30" customHeight="1" spans="1:9" x14ac:dyDescent="0.25">
      <c r="A16" s="12">
        <f>IF(入力!$B$6="","",EDATE(入力!$B$6,ROW()-6))</f>
      </c>
      <c r="B16" s="10"/>
      <c r="C16" s="10"/>
      <c r="D16" s="10"/>
      <c r="E16" s="13"/>
      <c r="F16" s="14">
        <f>IF(AND(B16="",C16="",D16=""),"",N(B16)+N(C16)-N(D16))</f>
      </c>
      <c r="G16" s="14">
        <f>IF(F16="","",SUM($F$6:F16))</f>
      </c>
      <c r="H16" s="15">
        <f>IF(G16="","",入力!$B$7+G16)</f>
      </c>
      <c r="I16" s="16">
        <f>IF(H16="","",IF(H16&lt;0,"この月に足りなくなります",""))</f>
      </c>
    </row>
    <row r="17" ht="30" customHeight="1" spans="1:9" x14ac:dyDescent="0.25">
      <c r="A17" s="12">
        <f>IF(入力!$B$6="","",EDATE(入力!$B$6,ROW()-6))</f>
      </c>
      <c r="B17" s="10"/>
      <c r="C17" s="10"/>
      <c r="D17" s="10"/>
      <c r="E17" s="13"/>
      <c r="F17" s="14">
        <f>IF(AND(B17="",C17="",D17=""),"",N(B17)+N(C17)-N(D17))</f>
      </c>
      <c r="G17" s="14">
        <f>IF(F17="","",SUM($F$6:F17))</f>
      </c>
      <c r="H17" s="15">
        <f>IF(G17="","",入力!$B$7+G17)</f>
      </c>
      <c r="I17" s="16">
        <f>IF(H17="","",IF(H17&lt;0,"この月に足りなくなります",""))</f>
      </c>
    </row>
    <row r="18" spans="1:9" x14ac:dyDescent="0.25">
      <c r="A18" s="17" t="s">
        <v>51</v>
      </c>
      <c r="B18" s="18">
        <f>SUM(B6:B17)</f>
      </c>
      <c r="C18" s="18">
        <f>SUM(C6:C17)</f>
      </c>
      <c r="D18" s="18">
        <f>SUM(D6:D17)</f>
      </c>
      <c r="E18" s="19"/>
      <c r="F18" s="19"/>
      <c r="G18" s="19"/>
      <c r="H18" s="19"/>
      <c r="I18" s="19"/>
    </row>
    <row r="20" ht="22" customHeight="1" spans="1:6" x14ac:dyDescent="0.25">
      <c r="A20" s="20" t="s">
        <v>52</v>
      </c>
      <c r="B20" s="20"/>
      <c r="C20" s="20"/>
      <c r="D20" s="20"/>
      <c r="E20" s="21">
        <f>IF(COUNT(G6:G17)=0,"",MAX(0,-MIN(G6:G17)))</f>
      </c>
      <c r="F20" s="21"/>
    </row>
    <row r="21" ht="22" customHeight="1" spans="1:6" x14ac:dyDescent="0.25">
      <c r="A21" s="20" t="s">
        <v>53</v>
      </c>
      <c r="B21" s="20"/>
      <c r="C21" s="20"/>
      <c r="D21" s="20"/>
      <c r="E21" s="21">
        <f>IF(E20="","",E20+N(入力!B8))</f>
      </c>
      <c r="F21" s="21"/>
    </row>
    <row r="22" ht="22" customHeight="1" spans="1:6" x14ac:dyDescent="0.25">
      <c r="A22" s="20" t="s">
        <v>54</v>
      </c>
      <c r="B22" s="20"/>
      <c r="C22" s="20"/>
      <c r="D22" s="20"/>
      <c r="E22" s="21">
        <f>IF(入力!B7="","",入力!B7)</f>
      </c>
      <c r="F22" s="21"/>
    </row>
    <row r="23" ht="22" customHeight="1" spans="1:6" x14ac:dyDescent="0.25">
      <c r="A23" s="20" t="s">
        <v>55</v>
      </c>
      <c r="B23" s="20"/>
      <c r="C23" s="20"/>
      <c r="D23" s="20"/>
      <c r="E23" s="21">
        <f>IF(OR(E21="",E22=""),"",MAX(0,E22-E21))</f>
      </c>
      <c r="F23" s="21"/>
    </row>
    <row r="24" ht="34" customHeight="1" spans="1:9" x14ac:dyDescent="0.25">
      <c r="A24" s="20" t="s">
        <v>50</v>
      </c>
      <c r="B24" s="20"/>
      <c r="C24" s="20"/>
      <c r="D24" s="20"/>
      <c r="E24" s="17">
        <f>IF(OR(E21="",E22=""),"",IF(E22&lt;E21,"繰越金が目安より少なくなっています。会費が入る前に払えるか、役員会で確かめてください",IF(E23&gt;0,"目安を超える額があります。行き先（積立・会費・返す）を総会で決めます","")))</f>
      </c>
      <c r="F24" s="17"/>
      <c r="G24" s="17"/>
      <c r="H24" s="17"/>
      <c r="I24" s="17"/>
    </row>
    <row r="25" ht="22" customHeight="1" spans="1:6" x14ac:dyDescent="0.25">
      <c r="A25" s="20" t="s">
        <v>56</v>
      </c>
      <c r="B25" s="20"/>
      <c r="C25" s="20"/>
      <c r="D25" s="20"/>
      <c r="E25" s="21">
        <f>IF(G17="","",N(入力!B7)+G17)</f>
      </c>
      <c r="F25" s="21"/>
    </row>
    <row r="27" spans="1:9" x14ac:dyDescent="0.25">
      <c r="A27" s="5" t="s">
        <v>57</v>
      </c>
      <c r="B27" s="5"/>
      <c r="C27" s="5"/>
      <c r="D27" s="5"/>
      <c r="E27" s="5"/>
      <c r="F27" s="5"/>
      <c r="G27" s="5"/>
      <c r="H27" s="5"/>
      <c r="I27" s="5"/>
    </row>
  </sheetData>
  <sheetProtection sheet="1" formatColumns="0"/>
  <mergeCells count="15">
    <mergeCell ref="A2:I2"/>
    <mergeCell ref="A3:I3"/>
    <mergeCell ref="A20:D20"/>
    <mergeCell ref="E20:F20"/>
    <mergeCell ref="A21:D21"/>
    <mergeCell ref="E21:F21"/>
    <mergeCell ref="A22:D22"/>
    <mergeCell ref="E22:F22"/>
    <mergeCell ref="A23:D23"/>
    <mergeCell ref="E23:F23"/>
    <mergeCell ref="A24:D24"/>
    <mergeCell ref="E24:I24"/>
    <mergeCell ref="A25:D25"/>
    <mergeCell ref="E25:F25"/>
    <mergeCell ref="A27:I27"/>
  </mergeCells>
  <conditionalFormatting sqref="E24">
    <cfRule type="expression" dxfId="0" priority="1">
      <formula>$E$24&lt;&gt;""</formula>
    </cfRule>
  </conditionalFormatting>
  <dataValidations count="2">
    <dataValidation type="whole" allowBlank="1" showErrorMessage="1" errorTitle="金額" error="0以上の整数で入れてください" sqref="B10:D17">
      <formula1>0</formula1>
      <formula2>999999999</formula2>
    </dataValidation>
    <dataValidation type="whole" allowBlank="1" showErrorMessage="1" errorTitle="金額" error="0以上の整数で入れてください" sqref="B6:D17">
      <formula1>0</formula1>
      <formula2>999999999</formula2>
    </dataValidation>
  </dataValidations>
  <pageMargins left="0.5" right="0.5" top="0.6" bottom="0.6" header="0.3" footer="0.3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CA3AF"/>
    <pageSetUpPr fitToPage="1"/>
  </sheetPr>
  <dimension ref="A1:C26"/>
  <sheetFormatPr defaultRowHeight="15" outlineLevelRow="0" outlineLevelCol="0" x14ac:dyDescent="55"/>
  <cols>
    <col min="1" max="1" width="40" customWidth="1"/>
    <col min="2" max="2" width="18" customWidth="1"/>
    <col min="3" max="3" width="44" customWidth="1"/>
  </cols>
  <sheetData>
    <row r="1" ht="26" customHeight="1" spans="1:1" x14ac:dyDescent="0.25">
      <c r="A1" s="1" t="s">
        <v>58</v>
      </c>
    </row>
    <row r="3" spans="1:3" x14ac:dyDescent="0.25">
      <c r="A3" s="17" t="s">
        <v>55</v>
      </c>
      <c r="B3" s="18">
        <f>IF('月ごとの見通し'!E23="","",'月ごとの見通し'!E23)</f>
      </c>
      <c r="C3" s="22" t="s">
        <v>59</v>
      </c>
    </row>
    <row r="5" spans="1:1" x14ac:dyDescent="0.25">
      <c r="A5" s="23" t="s">
        <v>60</v>
      </c>
    </row>
    <row r="6" spans="1:2" x14ac:dyDescent="0.25">
      <c r="A6" s="6" t="s">
        <v>61</v>
      </c>
      <c r="B6" s="15">
        <f>IF(OR(B3="",入力!B4=""),"",ROUNDDOWN(B3/入力!B4,0))</f>
      </c>
    </row>
    <row r="7" spans="1:2" x14ac:dyDescent="0.25">
      <c r="A7" s="6" t="s">
        <v>62</v>
      </c>
      <c r="B7" s="15">
        <f>IF(B6="","",B6*入力!B4)</f>
      </c>
    </row>
    <row r="8" spans="1:3" x14ac:dyDescent="0.25">
      <c r="A8" s="6" t="s">
        <v>63</v>
      </c>
      <c r="B8" s="15">
        <f>IF(B7="","",B3-B7)</f>
      </c>
      <c r="C8" s="8" t="s">
        <v>64</v>
      </c>
    </row>
    <row r="10" spans="1:1" x14ac:dyDescent="0.25">
      <c r="A10" s="23" t="s">
        <v>65</v>
      </c>
    </row>
    <row r="11" spans="1:2" x14ac:dyDescent="0.25">
      <c r="A11" s="6" t="s">
        <v>66</v>
      </c>
      <c r="B11" s="15">
        <f>IF(OR(B3="",入力!B4=""),"",ROUNDDOWN(B3/入力!B4/100,0)*100)</f>
      </c>
    </row>
    <row r="12" spans="1:2" x14ac:dyDescent="0.25">
      <c r="A12" s="6" t="s">
        <v>67</v>
      </c>
      <c r="B12" s="15">
        <f>IF(OR(B11="",入力!B5=""),"",入力!B5-B11)</f>
      </c>
    </row>
    <row r="13" spans="1:2" x14ac:dyDescent="0.25">
      <c r="A13" s="6" t="s">
        <v>68</v>
      </c>
      <c r="B13" s="15">
        <f>IF(B11="","",B11*入力!B4)</f>
      </c>
    </row>
    <row r="14" spans="1:2" x14ac:dyDescent="0.25">
      <c r="A14" s="6" t="s">
        <v>69</v>
      </c>
      <c r="B14" s="15">
        <f>IF(B13="","",B3-B13)</f>
      </c>
    </row>
    <row r="16" spans="1:1" x14ac:dyDescent="0.25">
      <c r="A16" s="23" t="s">
        <v>70</v>
      </c>
    </row>
    <row r="17" spans="1:2" x14ac:dyDescent="0.25">
      <c r="A17" s="6" t="s">
        <v>71</v>
      </c>
      <c r="B17" s="19">
        <f>IF(入力!B9="","",入力!B9)</f>
      </c>
    </row>
    <row r="18" spans="1:2" x14ac:dyDescent="0.25">
      <c r="A18" s="6" t="s">
        <v>72</v>
      </c>
      <c r="B18" s="15">
        <f>IF(B3="","",N(入力!B11)+B3)</f>
      </c>
    </row>
    <row r="19" spans="1:2" x14ac:dyDescent="0.25">
      <c r="A19" s="6" t="s">
        <v>73</v>
      </c>
      <c r="B19" s="15">
        <f>IF(OR(入力!B10="",B18=""),"",MAX(0,入力!B10-B18))</f>
      </c>
    </row>
    <row r="21" ht="30" customHeight="1" spans="1:3" x14ac:dyDescent="0.25">
      <c r="A21" s="20" t="s">
        <v>50</v>
      </c>
      <c r="B21" s="20">
        <f>IF(AND(B3&lt;&gt;"",入力!B9="",N(B3)&gt;0),"積み立てるなら、目的を1行で書いてください（熊本市ガイドライン 13ページ）","")</f>
      </c>
      <c r="C21" s="20"/>
    </row>
    <row r="23" spans="1:1" x14ac:dyDescent="0.25">
      <c r="A23" s="23" t="s">
        <v>74</v>
      </c>
    </row>
    <row r="24" ht="30" customHeight="1" spans="1:3" x14ac:dyDescent="0.25">
      <c r="A24" s="24" t="s">
        <v>75</v>
      </c>
      <c r="B24" s="24"/>
      <c r="C24" s="24"/>
    </row>
    <row r="25" ht="30" customHeight="1" spans="1:3" x14ac:dyDescent="0.25">
      <c r="A25" s="24" t="s">
        <v>76</v>
      </c>
      <c r="B25" s="24"/>
      <c r="C25" s="24"/>
    </row>
    <row r="26" ht="30" customHeight="1" spans="1:3" x14ac:dyDescent="0.25">
      <c r="A26" s="24" t="s">
        <v>77</v>
      </c>
      <c r="B26" s="24"/>
      <c r="C26" s="24"/>
    </row>
  </sheetData>
  <sheetProtection sheet="1" formatColumns="0"/>
  <mergeCells count="4">
    <mergeCell ref="B21:C21"/>
    <mergeCell ref="A24:C24"/>
    <mergeCell ref="A25:C25"/>
    <mergeCell ref="A26:C26"/>
  </mergeCells>
  <pageMargins left="0.5" right="0.5" top="0.6" bottom="0.6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使い方</vt:lpstr>
      <vt:lpstr>入力</vt:lpstr>
      <vt:lpstr>月ごとの見通し</vt:lpstr>
      <vt:lpstr>余りの使い道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はじめての自治会役員（アストラスクエア）</dc:creator>
  <dc:title/>
  <dc:subject/>
  <dc:description/>
  <cp:keywords/>
  <cp:category/>
  <cp:lastModifiedBy>Unknown</cp:lastModifiedBy>
  <dcterms:created xsi:type="dcterms:W3CDTF">2026-11-02T11:36:11Z</dcterms:created>
  <dcterms:modified xsi:type="dcterms:W3CDTF">2026-11-02T11:36:11Z</dcterms:modified>
</cp:coreProperties>
</file>