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年末の回覧文" state="visible" r:id="rId6"/>
    <sheet sheetId="4" name="年始の回覧文" state="visible" r:id="rId7"/>
  </sheets>
  <definedNames>
    <definedName name="_xlnm.Print_Area" localSheetId="0">'使い方'!$A$1:$C$12</definedName>
    <definedName name="_xlnm.Print_Area" localSheetId="1">'入力'!$A$1:$D$30</definedName>
    <definedName name="_xlnm.Print_Area" localSheetId="2">'年末の回覧文'!$A$1:$E$27</definedName>
    <definedName name="_xlnm.Print_Area" localSheetId="3">'年始の回覧文'!$A$1:$E$18</definedName>
  </definedNames>
  <calcPr calcId="171027" fullCalcOnLoad="1"/>
</workbook>
</file>

<file path=xl/sharedStrings.xml><?xml version="1.0" encoding="utf-8"?>
<sst xmlns="http://schemas.openxmlformats.org/spreadsheetml/2006/main" count="93" uniqueCount="78">
  <si>
    <t>年末年始の回覧文の使い方</t>
  </si>
  <si>
    <t>手順</t>
  </si>
  <si>
    <t>何をする</t>
  </si>
  <si>
    <t>どこに入れる</t>
  </si>
  <si>
    <t>会の名前・会長の名前・年を入れ、今年の出来事と来年のお願いを書く（文の終わりの「。」は付けない）</t>
  </si>
  <si>
    <t>入力 B3〜B9</t>
  </si>
  <si>
    <t>ごみの日と役所の休みを、市の今年のお知らせから写す</t>
  </si>
  <si>
    <t>入力 B11〜B17</t>
  </si>
  <si>
    <t>回覧を出す日と、いちばん多い班の世帯数を入れ、年内に戻るかを確かめる</t>
  </si>
  <si>
    <t>入力 B22〜B28</t>
  </si>
  <si>
    <t>「確かめ」の欄に文が出ていないかを見てから、「年末の回覧文」を印刷する</t>
  </si>
  <si>
    <t>入力 B28〜B30、年末の回覧文</t>
  </si>
  <si>
    <t>1月の最初の回覧で「年始の回覧文」を印刷する</t>
  </si>
  <si>
    <t>年始の回覧文</t>
  </si>
  <si>
    <t>ごみと役所の休みの日付は、市の今年のお知らせから写してください。去年の日付を残さないでください。記入例の日付は例です。</t>
  </si>
  <si>
    <t>1世帯あたりの日数（入力 B24）と本文の字数の目安（400字）は、編集部の目安です。自分の班に合わせて直してください。</t>
  </si>
  <si>
    <t>文は私たちの文例です。去年の回覧や、会の言い回しに合わせて直してください。</t>
  </si>
  <si>
    <t>項目</t>
  </si>
  <si>
    <t>入れるもの</t>
  </si>
  <si>
    <t>曜日</t>
  </si>
  <si>
    <t>書き方の例</t>
  </si>
  <si>
    <t>会の名前</t>
  </si>
  <si>
    <t>○○自治会</t>
  </si>
  <si>
    <t>会長の名前</t>
  </si>
  <si>
    <t>○○ ○○</t>
  </si>
  <si>
    <t>年（西暦）</t>
  </si>
  <si>
    <t>2026</t>
  </si>
  <si>
    <t>書き出し</t>
  </si>
  <si>
    <t>師走の候</t>
  </si>
  <si>
    <t>師走の候 / ふつう / なし から選ぶ</t>
  </si>
  <si>
    <t>今年の出来事1（40字以内。「。」は付けない）</t>
  </si>
  <si>
    <t>夏祭りと秋の防災訓練を、予定どおり開けました</t>
  </si>
  <si>
    <t>今年の出来事2（なくてもよい）</t>
  </si>
  <si>
    <t/>
  </si>
  <si>
    <t>来年のお願い（40字以内。「。」は付けない）</t>
  </si>
  <si>
    <t>4月の総会と、班長の交代へのご協力をお願いします</t>
  </si>
  <si>
    <t>ごみと役所の休み</t>
  </si>
  <si>
    <t>燃やすごみ 年内の最後の日</t>
  </si>
  <si>
    <t>市のお知らせから写す</t>
  </si>
  <si>
    <t>燃やすごみ 年明けの最初の日</t>
  </si>
  <si>
    <t>資源 年内の最後の日（なくてもよい）</t>
  </si>
  <si>
    <t>資源 年明けの最初の日（なくてもよい）</t>
  </si>
  <si>
    <t>ごみの日を写した紙の名前</t>
  </si>
  <si>
    <t>○○市『年末年始のごみ収集のお知らせ』</t>
  </si>
  <si>
    <t>役所の休み 始め</t>
  </si>
  <si>
    <t>12月29日が入っています。市の案内で直す</t>
  </si>
  <si>
    <t>役所の休み 終わり</t>
  </si>
  <si>
    <t>1月3日が入っています。市の案内で直す</t>
  </si>
  <si>
    <t>夜回りの日（なくてもよい）</t>
  </si>
  <si>
    <t>12月27日（日）から30日（水）、19時から</t>
  </si>
  <si>
    <t>問い合わせ先</t>
  </si>
  <si>
    <t>会長 ○○ ○○　電話 000-0000-0000</t>
  </si>
  <si>
    <t>総会の日（年始の回覧で予告する。なくてもよい）</t>
  </si>
  <si>
    <t>回す日</t>
  </si>
  <si>
    <t>回覧を出す日</t>
  </si>
  <si>
    <t>いちばん多い班の世帯数</t>
  </si>
  <si>
    <t>1〜99</t>
  </si>
  <si>
    <t>1世帯あたりの日数（目安）</t>
  </si>
  <si>
    <t>2 が入っています。1〜7</t>
  </si>
  <si>
    <t>確かめ（自動）</t>
  </si>
  <si>
    <t>戻る見込みの日</t>
  </si>
  <si>
    <t>出す日 ＋ 世帯数 × 1世帯あたりの日数</t>
  </si>
  <si>
    <t>年内に戻す、出す日の目安</t>
  </si>
  <si>
    <t>役所の休みの前の日から、1周の日数を引いた日</t>
  </si>
  <si>
    <t>確かめ（回す日）</t>
  </si>
  <si>
    <t>確かめ（ごみ）</t>
  </si>
  <si>
    <t>確かめ（字数）</t>
  </si>
  <si>
    <t>回覧</t>
  </si>
  <si>
    <t>会員の皆様へ</t>
  </si>
  <si>
    <t>どうぞよいお年をお迎えください。</t>
  </si>
  <si>
    <t>記</t>
  </si>
  <si>
    <t>燃やすごみ</t>
  </si>
  <si>
    <t>役所の休み</t>
  </si>
  <si>
    <t>火の用心</t>
  </si>
  <si>
    <t>戸締り</t>
  </si>
  <si>
    <t>帰省などで家を空けるときも、短い外出のときも、戸締りをお願いします。</t>
  </si>
  <si>
    <t>読んだら、印か名前を書いて次へ回してください。</t>
  </si>
  <si>
    <t>新しい年を迎えました。本年もどうぞよろしくお願いします。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</si>
</sst>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/d"/>
  </numFmts>
  <fonts count="13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color rgb="FF6B7280"/>
      <sz val="10"/>
    </font>
    <font>
      <b/>
      <color rgb="FF0D2B6B"/>
    </font>
    <font>
      <b/>
      <sz val="14"/>
    </font>
    <font>
      <b/>
      <sz val="15"/>
    </font>
    <font>
      <sz val="12"/>
    </font>
    <font>
      <b/>
      <sz val="12"/>
    </font>
    <font>
      <sz val="11"/>
    </font>
    <font>
      <color rgb="FF6B7280"/>
      <sz val="11"/>
    </font>
    <font>
      <color rgb="FF6B7280"/>
      <sz val="9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5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medium"/>
      <right style="medium"/>
      <top style="medium"/>
      <bottom style="medium"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vertical="center" wrapText="1"/>
    </xf>
    <xf numFmtId="1" fontId="0" fillId="2" borderId="3" xfId="0" applyNumberFormat="1" applyFill="1" applyBorder="1" applyAlignment="1" applyProtection="1">
      <alignment horizontal="left" vertical="center" wrapText="1"/>
      <protection locked="0"/>
    </xf>
    <xf numFmtId="0" fontId="5" fillId="0" borderId="0" xfId="0" applyFont="1"/>
    <xf numFmtId="164" fontId="0" fillId="2" borderId="3" xfId="0" applyNumberForma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2" fillId="0" borderId="0" xfId="0" applyFont="1" applyAlignment="1">
      <alignment horizontal="left" vertical="top"/>
    </xf>
  </cellXfs>
  <cellStyles count="1">
    <cellStyle name="Normal" xfId="0" builtinId="0"/>
  </cellStyles>
  <dxfs count="2">
    <dxf>
      <border>
        <left style="thin">
          <color rgb="FF6B7280"/>
        </left>
        <right style="thin">
          <color rgb="FF6B7280"/>
        </right>
        <top style="thin">
          <color rgb="FF6B7280"/>
        </top>
        <bottom style="thin">
          <color rgb="FF6B7280"/>
        </bottom>
        <diagonal/>
      </border>
    </dxf>
    <dxf>
      <border>
        <left style="thin">
          <color rgb="FF6B7280"/>
        </left>
        <right style="thin">
          <color rgb="FF6B7280"/>
        </right>
        <top style="thin">
          <color rgb="FF6B7280"/>
        </top>
        <bottom style="thin">
          <color rgb="FF6B7280"/>
        </bottom>
        <diagon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FormatPr defaultRowHeight="15" outlineLevelRow="0" outlineLevelCol="0" x14ac:dyDescent="55"/>
  <cols>
    <col min="1" max="1" width="7" customWidth="1"/>
    <col min="2" max="2" width="58" customWidth="1"/>
    <col min="3" max="3" width="24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36" customHeight="1" spans="1:3" x14ac:dyDescent="0.25">
      <c r="A4" s="3">
        <v>1</v>
      </c>
      <c r="B4" s="4" t="s">
        <v>4</v>
      </c>
      <c r="C4" s="4" t="s">
        <v>5</v>
      </c>
    </row>
    <row r="5" ht="36" customHeight="1" spans="1:3" x14ac:dyDescent="0.25">
      <c r="A5" s="3">
        <v>2</v>
      </c>
      <c r="B5" s="4" t="s">
        <v>6</v>
      </c>
      <c r="C5" s="4" t="s">
        <v>7</v>
      </c>
    </row>
    <row r="6" ht="36" customHeight="1" spans="1:3" x14ac:dyDescent="0.25">
      <c r="A6" s="3">
        <v>3</v>
      </c>
      <c r="B6" s="4" t="s">
        <v>8</v>
      </c>
      <c r="C6" s="4" t="s">
        <v>9</v>
      </c>
    </row>
    <row r="7" ht="36" customHeight="1" spans="1:3" x14ac:dyDescent="0.25">
      <c r="A7" s="3">
        <v>4</v>
      </c>
      <c r="B7" s="4" t="s">
        <v>10</v>
      </c>
      <c r="C7" s="4" t="s">
        <v>11</v>
      </c>
    </row>
    <row r="8" ht="36" customHeight="1" spans="1:3" x14ac:dyDescent="0.25">
      <c r="A8" s="3">
        <v>5</v>
      </c>
      <c r="B8" s="4" t="s">
        <v>12</v>
      </c>
      <c r="C8" s="4" t="s">
        <v>13</v>
      </c>
    </row>
    <row r="10" ht="34" customHeight="1" spans="1:3" x14ac:dyDescent="0.25">
      <c r="A10" s="5" t="s">
        <v>14</v>
      </c>
      <c r="B10" s="5"/>
      <c r="C10" s="5"/>
    </row>
    <row r="11" ht="34" customHeight="1" spans="1:3" x14ac:dyDescent="0.25">
      <c r="A11" s="5" t="s">
        <v>15</v>
      </c>
      <c r="B11" s="5"/>
      <c r="C11" s="5"/>
    </row>
    <row r="12" ht="34" customHeight="1" spans="1:3" x14ac:dyDescent="0.25">
      <c r="A12" s="5" t="s">
        <v>16</v>
      </c>
      <c r="B12" s="5"/>
      <c r="C12" s="5"/>
    </row>
  </sheetData>
  <sheetProtection sheet="1" formatColumns="0" formatRows="0"/>
  <mergeCells count="3">
    <mergeCell ref="A10:C10"/>
    <mergeCell ref="A11:C11"/>
    <mergeCell ref="A12:C12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2" width="40" customWidth="1"/>
    <col min="3" max="3" width="8" customWidth="1"/>
    <col min="4" max="4" width="42" customWidth="1"/>
  </cols>
  <sheetData>
    <row r="1" ht="28" customHeight="1" spans="1:1" x14ac:dyDescent="0.25">
      <c r="A1" s="1">
        <f>IF(B3="","年末年始の回覧文 入力",B3&amp;" 年末年始の回覧文 入力")</f>
      </c>
    </row>
    <row r="2" ht="24" customHeight="1" spans="1:4" x14ac:dyDescent="0.25">
      <c r="A2" s="2" t="s">
        <v>17</v>
      </c>
      <c r="B2" s="2" t="s">
        <v>18</v>
      </c>
      <c r="C2" s="2" t="s">
        <v>19</v>
      </c>
      <c r="D2" s="2" t="s">
        <v>20</v>
      </c>
    </row>
    <row r="3" ht="22" customHeight="1" spans="1:4" x14ac:dyDescent="0.25">
      <c r="A3" s="6" t="s">
        <v>21</v>
      </c>
      <c r="B3" s="7" t="s">
        <v>22</v>
      </c>
      <c r="C3" s="4"/>
      <c r="D3" s="8" t="s">
        <v>22</v>
      </c>
    </row>
    <row r="4" ht="22" customHeight="1" spans="1:4" x14ac:dyDescent="0.25">
      <c r="A4" s="6" t="s">
        <v>23</v>
      </c>
      <c r="B4" s="7" t="s">
        <v>24</v>
      </c>
      <c r="C4" s="4"/>
      <c r="D4" s="8" t="s">
        <v>24</v>
      </c>
    </row>
    <row r="5" ht="22" customHeight="1" spans="1:4" x14ac:dyDescent="0.25">
      <c r="A5" s="6" t="s">
        <v>25</v>
      </c>
      <c r="B5" s="9">
        <v>2026</v>
      </c>
      <c r="C5" s="4"/>
      <c r="D5" s="8" t="s">
        <v>26</v>
      </c>
    </row>
    <row r="6" ht="22" customHeight="1" spans="1:4" x14ac:dyDescent="0.25">
      <c r="A6" s="6" t="s">
        <v>27</v>
      </c>
      <c r="B6" s="7" t="s">
        <v>28</v>
      </c>
      <c r="C6" s="4"/>
      <c r="D6" s="8" t="s">
        <v>29</v>
      </c>
    </row>
    <row r="7" ht="36" customHeight="1" spans="1:4" x14ac:dyDescent="0.25">
      <c r="A7" s="6" t="s">
        <v>30</v>
      </c>
      <c r="B7" s="7" t="s">
        <v>31</v>
      </c>
      <c r="C7" s="4"/>
      <c r="D7" s="8" t="s">
        <v>31</v>
      </c>
    </row>
    <row r="8" ht="36" customHeight="1" spans="1:4" x14ac:dyDescent="0.25">
      <c r="A8" s="6" t="s">
        <v>32</v>
      </c>
      <c r="B8" s="7"/>
      <c r="C8" s="4"/>
      <c r="D8" s="8" t="s">
        <v>33</v>
      </c>
    </row>
    <row r="9" ht="36" customHeight="1" spans="1:4" x14ac:dyDescent="0.25">
      <c r="A9" s="6" t="s">
        <v>34</v>
      </c>
      <c r="B9" s="7" t="s">
        <v>35</v>
      </c>
      <c r="C9" s="4"/>
      <c r="D9" s="8" t="s">
        <v>35</v>
      </c>
    </row>
    <row r="10" ht="24" customHeight="1" spans="1:1" x14ac:dyDescent="0.25">
      <c r="A10" s="10" t="s">
        <v>36</v>
      </c>
    </row>
    <row r="11" ht="22" customHeight="1" spans="1:4" x14ac:dyDescent="0.25">
      <c r="A11" s="6" t="s">
        <v>37</v>
      </c>
      <c r="B11" s="11">
        <v>46386</v>
      </c>
      <c r="C11" s="12">
        <f>IF(B11="","",CHOOSE(WEEKDAY(B11),"日","月","火","水","木","金","土"))</f>
      </c>
      <c r="D11" s="8" t="s">
        <v>38</v>
      </c>
    </row>
    <row r="12" ht="22" customHeight="1" spans="1:4" x14ac:dyDescent="0.25">
      <c r="A12" s="6" t="s">
        <v>39</v>
      </c>
      <c r="B12" s="11">
        <v>46391</v>
      </c>
      <c r="C12" s="12">
        <f>IF(B12="","",CHOOSE(WEEKDAY(B12),"日","月","火","水","木","金","土"))</f>
      </c>
      <c r="D12" s="8" t="s">
        <v>38</v>
      </c>
    </row>
    <row r="13" ht="22" customHeight="1" spans="1:4" x14ac:dyDescent="0.25">
      <c r="A13" s="6" t="s">
        <v>40</v>
      </c>
      <c r="B13" s="11"/>
      <c r="C13" s="12">
        <f>IF(B13="","",CHOOSE(WEEKDAY(B13),"日","月","火","水","木","金","土"))</f>
      </c>
      <c r="D13" s="8" t="s">
        <v>33</v>
      </c>
    </row>
    <row r="14" ht="22" customHeight="1" spans="1:4" x14ac:dyDescent="0.25">
      <c r="A14" s="6" t="s">
        <v>41</v>
      </c>
      <c r="B14" s="11"/>
      <c r="C14" s="12">
        <f>IF(B14="","",CHOOSE(WEEKDAY(B14),"日","月","火","水","木","金","土"))</f>
      </c>
      <c r="D14" s="8" t="s">
        <v>33</v>
      </c>
    </row>
    <row r="15" ht="22" customHeight="1" spans="1:4" x14ac:dyDescent="0.25">
      <c r="A15" s="6" t="s">
        <v>42</v>
      </c>
      <c r="B15" s="7" t="s">
        <v>43</v>
      </c>
      <c r="C15" s="4"/>
      <c r="D15" s="8" t="s">
        <v>43</v>
      </c>
    </row>
    <row r="16" ht="22" customHeight="1" spans="1:4" x14ac:dyDescent="0.25">
      <c r="A16" s="6" t="s">
        <v>44</v>
      </c>
      <c r="B16" s="11">
        <f>IF(B5="","",DATE(B5,12,29))</f>
      </c>
      <c r="C16" s="12">
        <f>IF(B16="","",CHOOSE(WEEKDAY(B16),"日","月","火","水","木","金","土"))</f>
      </c>
      <c r="D16" s="8" t="s">
        <v>45</v>
      </c>
    </row>
    <row r="17" ht="22" customHeight="1" spans="1:4" x14ac:dyDescent="0.25">
      <c r="A17" s="6" t="s">
        <v>46</v>
      </c>
      <c r="B17" s="11">
        <f>IF(B5="","",DATE(B5+1,1,3))</f>
      </c>
      <c r="C17" s="12">
        <f>IF(B17="","",CHOOSE(WEEKDAY(B17),"日","月","火","水","木","金","土"))</f>
      </c>
      <c r="D17" s="8" t="s">
        <v>47</v>
      </c>
    </row>
    <row r="18" ht="22" customHeight="1" spans="1:4" x14ac:dyDescent="0.25">
      <c r="A18" s="6" t="s">
        <v>48</v>
      </c>
      <c r="B18" s="7" t="s">
        <v>49</v>
      </c>
      <c r="C18" s="4"/>
      <c r="D18" s="8" t="s">
        <v>49</v>
      </c>
    </row>
    <row r="19" ht="22" customHeight="1" spans="1:4" x14ac:dyDescent="0.25">
      <c r="A19" s="6" t="s">
        <v>50</v>
      </c>
      <c r="B19" s="7" t="s">
        <v>51</v>
      </c>
      <c r="C19" s="4"/>
      <c r="D19" s="8" t="s">
        <v>51</v>
      </c>
    </row>
    <row r="20" ht="22" customHeight="1" spans="1:4" x14ac:dyDescent="0.25">
      <c r="A20" s="6" t="s">
        <v>52</v>
      </c>
      <c r="B20" s="11">
        <v>46502</v>
      </c>
      <c r="C20" s="12">
        <f>IF(B20="","",CHOOSE(WEEKDAY(B20),"日","月","火","水","木","金","土"))</f>
      </c>
      <c r="D20" s="8" t="s">
        <v>33</v>
      </c>
    </row>
    <row r="21" ht="24" customHeight="1" spans="1:1" x14ac:dyDescent="0.25">
      <c r="A21" s="10" t="s">
        <v>53</v>
      </c>
    </row>
    <row r="22" ht="22" customHeight="1" spans="1:4" x14ac:dyDescent="0.25">
      <c r="A22" s="6" t="s">
        <v>54</v>
      </c>
      <c r="B22" s="11">
        <v>46363</v>
      </c>
      <c r="C22" s="12">
        <f>IF(B22="","",CHOOSE(WEEKDAY(B22),"日","月","火","水","木","金","土"))</f>
      </c>
      <c r="D22" s="8" t="s">
        <v>33</v>
      </c>
    </row>
    <row r="23" ht="22" customHeight="1" spans="1:4" x14ac:dyDescent="0.25">
      <c r="A23" s="6" t="s">
        <v>55</v>
      </c>
      <c r="B23" s="7">
        <v>10</v>
      </c>
      <c r="C23" s="4"/>
      <c r="D23" s="8" t="s">
        <v>56</v>
      </c>
    </row>
    <row r="24" ht="22" customHeight="1" spans="1:4" x14ac:dyDescent="0.25">
      <c r="A24" s="6" t="s">
        <v>57</v>
      </c>
      <c r="B24" s="7">
        <v>2</v>
      </c>
      <c r="C24" s="4"/>
      <c r="D24" s="8" t="s">
        <v>58</v>
      </c>
    </row>
    <row r="25" ht="24" customHeight="1" spans="1:1" x14ac:dyDescent="0.25">
      <c r="A25" s="10" t="s">
        <v>59</v>
      </c>
    </row>
    <row r="26" ht="22" customHeight="1" spans="1:4" x14ac:dyDescent="0.25">
      <c r="A26" s="6" t="s">
        <v>60</v>
      </c>
      <c r="B26" s="13">
        <f>IF(OR(B22="",B23=""),"",B22+B23*B24)</f>
      </c>
      <c r="C26" s="12">
        <f>IF(B26="","",CHOOSE(WEEKDAY(B26),"日","月","火","水","木","金","土"))</f>
      </c>
      <c r="D26" s="8" t="s">
        <v>61</v>
      </c>
    </row>
    <row r="27" ht="22" customHeight="1" spans="1:4" x14ac:dyDescent="0.25">
      <c r="A27" s="6" t="s">
        <v>62</v>
      </c>
      <c r="B27" s="13">
        <f>IF(OR(B16="",B23=""),"",B16-1-B23*B24)</f>
      </c>
      <c r="C27" s="12">
        <f>IF(B27="","",CHOOSE(WEEKDAY(B27),"日","月","火","水","木","金","土"))</f>
      </c>
      <c r="D27" s="8" t="s">
        <v>63</v>
      </c>
    </row>
    <row r="28" ht="36" customHeight="1" spans="1:4" x14ac:dyDescent="0.25">
      <c r="A28" s="6" t="s">
        <v>64</v>
      </c>
      <c r="B28" s="14">
        <f>IF(OR(B26="",B16=""),"",IF(B26&gt;=B16,"役所の休みに入ってから戻ります。出す日を"&amp;TEXT(B27,"m月d日")&amp;"までに早めます","役所の休みの前に戻ります"))</f>
      </c>
      <c r="C28" s="4"/>
      <c r="D28" s="4"/>
    </row>
    <row r="29" ht="36" customHeight="1" spans="1:4" x14ac:dyDescent="0.25">
      <c r="A29" s="6" t="s">
        <v>65</v>
      </c>
      <c r="B29" s="14">
        <f>IF(OR(B11="",B12=""),"ごみの日を入れます",IF(B12&lt;=B11,"年明けの日が年内の日より前です",IF(YEAR(B11)&lt;&gt;B5,"年内の最後の日が"&amp;B5&amp;"年ではありません。去年の日付が残っていないか確かめます","")))</f>
      </c>
      <c r="C29" s="4"/>
      <c r="D29" s="4"/>
    </row>
    <row r="30" ht="36" customHeight="1" spans="1:4" x14ac:dyDescent="0.25">
      <c r="A30" s="6" t="s">
        <v>66</v>
      </c>
      <c r="B30" s="14">
        <f>IF('年末の回覧文'!$G$1&gt;400,"本文が400字を超えています。出来事を1つにします","")</f>
      </c>
      <c r="C30" s="4"/>
      <c r="D30" s="4"/>
    </row>
  </sheetData>
  <sheetProtection sheet="1" formatColumns="0" formatRows="0"/>
  <dataValidations count="11">
    <dataValidation type="date" operator="greaterThan" allowBlank="1" showErrorMessage="1" errorTitle="日付" error="日付を 2026/12/30 の形で入れてください" sqref="B11:B14">
      <formula1>36526</formula1>
    </dataValidation>
    <dataValidation type="date" operator="greaterThan" allowBlank="1" showErrorMessage="1" errorTitle="日付" error="日付を 2026/12/30 の形で入れてください" sqref="B16:B17">
      <formula1>36526</formula1>
    </dataValidation>
    <dataValidation type="date" operator="greaterThan" allowBlank="1" showErrorMessage="1" errorTitle="日付" error="日付を 2026/12/30 の形で入れてください" sqref="B20">
      <formula1>36526</formula1>
    </dataValidation>
    <dataValidation type="date" operator="greaterThan" allowBlank="1" showErrorMessage="1" errorTitle="日付" error="日付を 2026/12/30 の形で入れてください" sqref="B22">
      <formula1>36526</formula1>
    </dataValidation>
    <dataValidation type="whole" allowBlank="1" showErrorMessage="1" errorTitle="世帯数" error="1〜99 の整数を入れてください" sqref="B23">
      <formula1>1</formula1>
      <formula2>99</formula2>
    </dataValidation>
    <dataValidation type="whole" allowBlank="1" showErrorMessage="1" errorTitle="1世帯あたりの日数" error="1〜7 の整数を入れてください" sqref="B24">
      <formula1>1</formula1>
      <formula2>7</formula2>
    </dataValidation>
    <dataValidation type="whole" allowBlank="1" showErrorMessage="1" errorTitle="年" error="西暦の年（例 2026）を入れてください" sqref="B5">
      <formula1>2020</formula1>
      <formula2>2100</formula2>
    </dataValidation>
    <dataValidation type="list" allowBlank="1" showErrorMessage="1" errorTitle="書き出し" error="「師走の候」「ふつう」「なし」から選んでください" sqref="B6">
      <formula1>"師走の候,ふつう,なし"</formula1>
    </dataValidation>
    <dataValidation type="textLength" operator="lessThanOrEqual" allowBlank="1" showErrorMessage="1" errorTitle="今年の出来事1" error="40字以内で入れてください" sqref="B7">
      <formula1>40</formula1>
    </dataValidation>
    <dataValidation type="textLength" operator="lessThanOrEqual" allowBlank="1" showErrorMessage="1" errorTitle="今年の出来事2" error="40字以内で入れてください" sqref="B8">
      <formula1>40</formula1>
    </dataValidation>
    <dataValidation type="textLength" operator="lessThanOrEqual" allowBlank="1" showErrorMessage="1" errorTitle="来年のお願い" error="40字以内で入れてください" sqref="B9">
      <formula1>40</formula1>
    </dataValidation>
  </dataValidation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FormatPr defaultRowHeight="15" outlineLevelRow="0" outlineLevelCol="0" x14ac:dyDescent="55"/>
  <cols>
    <col min="1" max="5" width="17" customWidth="1"/>
    <col min="6" max="6" width="2" customWidth="1"/>
    <col min="7" max="7" width="8" hidden="1" customWidth="1"/>
  </cols>
  <sheetData>
    <row r="1" ht="30" customHeight="1" spans="5:7" x14ac:dyDescent="0.25">
      <c r="E1" s="15" t="s">
        <v>67</v>
      </c>
      <c r="G1">
        <f>LEN(A8)+LEN(A9)+LEN(A10)+LEN(A11)</f>
      </c>
    </row>
    <row r="3" ht="30" customHeight="1" spans="1:5" x14ac:dyDescent="0.25">
      <c r="A3" s="16">
        <f>IF(入力!B5="","年末のごあいさつと、年末年始のお知らせ",入力!B5&amp;"年 年末のごあいさつと、年末年始のお知らせ")</f>
      </c>
      <c r="B3" s="16"/>
      <c r="C3" s="16"/>
      <c r="D3" s="16"/>
      <c r="E3" s="16"/>
    </row>
    <row r="5" ht="22" customHeight="1" spans="1:5" x14ac:dyDescent="0.25">
      <c r="A5" s="17" t="s">
        <v>68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39.2" customHeight="1" spans="1:5" x14ac:dyDescent="0.25">
      <c r="A8" s="17">
        <f>IF(入力!B6="師走の候","師走の候、日ごろから本会の活動にご協力をいただき、ありがとうございます。",IF(入力!B6="ふつう","今年も残りわずかになりました。日ごろから本会の活動にご協力をいただき、ありがとうございます。","日ごろから本会の活動にご協力をいただき、ありがとうございます。"))</f>
      </c>
      <c r="B8" s="17"/>
      <c r="C8" s="17"/>
      <c r="D8" s="17"/>
      <c r="E8" s="17"/>
    </row>
    <row r="9" ht="54.800000000000004" customHeight="1" spans="1:5" x14ac:dyDescent="0.25">
      <c r="A9" s="17">
        <f>IF(入力!B7="","（入力の「今年の出来事」を入れると、ここに出ます）","今年は、"&amp;入力!B7&amp;"。"&amp;IF(入力!B8="","",入力!B8&amp;"。")&amp;"皆様のおかげです。")</f>
      </c>
      <c r="B9" s="17"/>
      <c r="C9" s="17"/>
      <c r="D9" s="17"/>
      <c r="E9" s="17"/>
    </row>
    <row r="10" ht="39.2" customHeight="1" spans="1:5" x14ac:dyDescent="0.25">
      <c r="A10" s="17">
        <f>IF(入力!B9="","",入力!B9&amp;"。")</f>
      </c>
      <c r="B10" s="17"/>
      <c r="C10" s="17"/>
      <c r="D10" s="17"/>
      <c r="E10" s="17"/>
    </row>
    <row r="11" ht="24" customHeight="1" spans="1:5" x14ac:dyDescent="0.25">
      <c r="A11" s="17" t="s">
        <v>69</v>
      </c>
      <c r="B11" s="17"/>
      <c r="C11" s="17"/>
      <c r="D11" s="17"/>
      <c r="E11" s="17"/>
    </row>
    <row r="13" ht="24" customHeight="1" spans="1:5" x14ac:dyDescent="0.25">
      <c r="A13" s="19" t="s">
        <v>70</v>
      </c>
      <c r="B13" s="19"/>
      <c r="C13" s="19"/>
      <c r="D13" s="19"/>
      <c r="E13" s="19"/>
    </row>
    <row r="14" ht="26" customHeight="1" spans="1:5" x14ac:dyDescent="0.25">
      <c r="A14" s="20" t="s">
        <v>71</v>
      </c>
      <c r="B14" s="17">
        <f>"年内は"&amp;IF(入力!B11="","○月○日",TEXT(入力!B11,"m月d日")&amp;"（"&amp;CHOOSE(WEEKDAY(入力!B11),"日","月","火","水","木","金","土")&amp;"）")&amp;"まで、年明けは"&amp;IF(入力!B12="","○月○日",TEXT(入力!B12,"m月d日")&amp;"（"&amp;CHOOSE(WEEKDAY(入力!B12),"日","月","火","水","木","金","土")&amp;"）")&amp;"から"</f>
      </c>
      <c r="C14" s="17"/>
      <c r="D14" s="17"/>
      <c r="E14" s="17"/>
    </row>
    <row r="15" ht="26" customHeight="1" spans="1:5" x14ac:dyDescent="0.25">
      <c r="A15" s="20">
        <f>IF(入力!B13="","","資源")</f>
      </c>
      <c r="B15" s="17">
        <f>IF(入力!B13="","","年内は"&amp;IF(入力!B13="","○月○日",TEXT(入力!B13,"m月d日")&amp;"（"&amp;CHOOSE(WEEKDAY(入力!B13),"日","月","火","水","木","金","土")&amp;"）")&amp;"まで"&amp;IF(入力!B14="","","、年明けは"&amp;IF(入力!B14="","○月○日",TEXT(入力!B14,"m月d日")&amp;"（"&amp;CHOOSE(WEEKDAY(入力!B14),"日","月","火","水","木","金","土")&amp;"）")&amp;"から"))</f>
      </c>
      <c r="C15" s="17"/>
      <c r="D15" s="17"/>
      <c r="E15" s="17"/>
    </row>
    <row r="16" ht="26" customHeight="1" spans="1:5" x14ac:dyDescent="0.25">
      <c r="A16" s="20" t="s">
        <v>72</v>
      </c>
      <c r="B16" s="17">
        <f>IF(入力!B16="","○月○日",TEXT(入力!B16,"m月d日")&amp;"（"&amp;CHOOSE(WEEKDAY(入力!B16),"日","月","火","水","木","金","土")&amp;"）")&amp;"から"&amp;IF(入力!B17="","○月○日",TEXT(入力!B17,"m月d日")&amp;"（"&amp;CHOOSE(WEEKDAY(入力!B17),"日","月","火","水","木","金","土")&amp;"）")&amp;"まで"</f>
      </c>
      <c r="C16" s="17"/>
      <c r="D16" s="17"/>
      <c r="E16" s="17"/>
    </row>
    <row r="17" ht="44" customHeight="1" spans="1:5" x14ac:dyDescent="0.25">
      <c r="A17" s="20" t="s">
        <v>73</v>
      </c>
      <c r="B17" s="17">
        <f>IF(入力!B18="","空気が乾く季節です。暖房器具のまわりと、寝る前の火の元を確かめてください。","夜回り　"&amp;入力!B18&amp;"。空気が乾く季節です。寝る前の火の元を確かめてください。")</f>
      </c>
      <c r="C17" s="17"/>
      <c r="D17" s="17"/>
      <c r="E17" s="17"/>
    </row>
    <row r="18" ht="44" customHeight="1" spans="1:5" x14ac:dyDescent="0.25">
      <c r="A18" s="20" t="s">
        <v>74</v>
      </c>
      <c r="B18" s="17" t="s">
        <v>75</v>
      </c>
      <c r="C18" s="17"/>
      <c r="D18" s="17"/>
      <c r="E18" s="17"/>
    </row>
    <row r="20" ht="22" customHeight="1" spans="1:5" x14ac:dyDescent="0.25">
      <c r="A20" s="21">
        <f>IF(入力!B15="","","ごみの日は、"&amp;入力!B15&amp;"から写しました。")</f>
      </c>
      <c r="B20" s="21"/>
      <c r="C20" s="21"/>
      <c r="D20" s="21"/>
      <c r="E20" s="21"/>
    </row>
    <row r="21" ht="22" customHeight="1" spans="1:5" x14ac:dyDescent="0.25">
      <c r="A21" s="21">
        <f>IF(入力!B19="","","問い合わせ先　"&amp;入力!B19)</f>
      </c>
      <c r="B21" s="21"/>
      <c r="C21" s="21"/>
      <c r="D21" s="21"/>
      <c r="E21" s="21"/>
    </row>
    <row r="23" ht="22" customHeight="1" spans="1:5" x14ac:dyDescent="0.25">
      <c r="A23" s="22" t="s">
        <v>76</v>
      </c>
      <c r="B23" s="22"/>
      <c r="C23" s="22"/>
      <c r="D23" s="22"/>
      <c r="E23" s="22"/>
    </row>
    <row r="24" ht="34" customHeight="1" spans="1:5" x14ac:dyDescent="0.25">
      <c r="A24" s="23">
        <f>IF(入力!$B$23="","",IF(1&lt;=入力!$B$23,1,""))</f>
      </c>
      <c r="B24" s="23">
        <f>IF(入力!$B$23="","",IF(2&lt;=入力!$B$23,2,""))</f>
      </c>
      <c r="C24" s="23">
        <f>IF(入力!$B$23="","",IF(3&lt;=入力!$B$23,3,""))</f>
      </c>
      <c r="D24" s="23">
        <f>IF(入力!$B$23="","",IF(4&lt;=入力!$B$23,4,""))</f>
      </c>
      <c r="E24" s="23">
        <f>IF(入力!$B$23="","",IF(5&lt;=入力!$B$23,5,""))</f>
      </c>
    </row>
    <row r="25" ht="34" customHeight="1" spans="1:5" x14ac:dyDescent="0.25">
      <c r="A25" s="23">
        <f>IF(入力!$B$23="","",IF(6&lt;=入力!$B$23,6,""))</f>
      </c>
      <c r="B25" s="23">
        <f>IF(入力!$B$23="","",IF(7&lt;=入力!$B$23,7,""))</f>
      </c>
      <c r="C25" s="23">
        <f>IF(入力!$B$23="","",IF(8&lt;=入力!$B$23,8,""))</f>
      </c>
      <c r="D25" s="23">
        <f>IF(入力!$B$23="","",IF(9&lt;=入力!$B$23,9,""))</f>
      </c>
      <c r="E25" s="23">
        <f>IF(入力!$B$23="","",IF(10&lt;=入力!$B$23,10,""))</f>
      </c>
    </row>
    <row r="26" ht="34" customHeight="1" spans="1:5" x14ac:dyDescent="0.25">
      <c r="A26" s="23">
        <f>IF(入力!$B$23="","",IF(11&lt;=入力!$B$23,11,""))</f>
      </c>
      <c r="B26" s="23">
        <f>IF(入力!$B$23="","",IF(12&lt;=入力!$B$23,12,""))</f>
      </c>
      <c r="C26" s="23">
        <f>IF(入力!$B$23="","",IF(13&lt;=入力!$B$23,13,""))</f>
      </c>
      <c r="D26" s="23">
        <f>IF(入力!$B$23="","",IF(14&lt;=入力!$B$23,14,""))</f>
      </c>
      <c r="E26" s="23">
        <f>IF(入力!$B$23="","",IF(15&lt;=入力!$B$23,15,""))</f>
      </c>
    </row>
    <row r="27" ht="34" customHeight="1" spans="1:5" x14ac:dyDescent="0.25">
      <c r="A27" s="23">
        <f>IF(入力!$B$23="","",IF(16&lt;=入力!$B$23,16,""))</f>
      </c>
      <c r="B27" s="23">
        <f>IF(入力!$B$23="","",IF(17&lt;=入力!$B$23,17,""))</f>
      </c>
      <c r="C27" s="23">
        <f>IF(入力!$B$23="","",IF(18&lt;=入力!$B$23,18,""))</f>
      </c>
      <c r="D27" s="23">
        <f>IF(入力!$B$23="","",IF(19&lt;=入力!$B$23,19,""))</f>
      </c>
      <c r="E27" s="23">
        <f>IF(入力!$B$23="","",IF(20&lt;=入力!$B$23,20,""))</f>
      </c>
    </row>
  </sheetData>
  <sheetProtection sheet="1" formatColumns="0" formatRows="0"/>
  <mergeCells count="16">
    <mergeCell ref="A3:E3"/>
    <mergeCell ref="A5:E5"/>
    <mergeCell ref="A6:E6"/>
    <mergeCell ref="A8:E8"/>
    <mergeCell ref="A9:E9"/>
    <mergeCell ref="A10:E10"/>
    <mergeCell ref="A11:E11"/>
    <mergeCell ref="A13:E13"/>
    <mergeCell ref="B14:E14"/>
    <mergeCell ref="B15:E15"/>
    <mergeCell ref="B16:E16"/>
    <mergeCell ref="B17:E17"/>
    <mergeCell ref="B18:E18"/>
    <mergeCell ref="A20:E20"/>
    <mergeCell ref="A21:E21"/>
    <mergeCell ref="A23:E23"/>
  </mergeCells>
  <conditionalFormatting sqref="A24:E27">
    <cfRule type="expression" dxfId="0" priority="1">
      <formula>A24&lt;&gt;""</formula>
    </cfRule>
  </conditionalFormatting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FormatPr defaultRowHeight="15" outlineLevelRow="0" outlineLevelCol="0" x14ac:dyDescent="55"/>
  <cols>
    <col min="1" max="5" width="17" customWidth="1"/>
    <col min="6" max="6" width="2" customWidth="1"/>
    <col min="7" max="7" width="8" hidden="1" customWidth="1"/>
  </cols>
  <sheetData>
    <row r="1" ht="30" customHeight="1" spans="5:5" x14ac:dyDescent="0.25">
      <c r="E1" s="15" t="s">
        <v>67</v>
      </c>
    </row>
    <row r="3" ht="30" customHeight="1" spans="1:5" x14ac:dyDescent="0.25">
      <c r="A3" s="16">
        <f>IF(入力!B5="","新年のごあいさつ",(入力!B5+1)&amp;"年 新年のごあいさつ")</f>
      </c>
      <c r="B3" s="16"/>
      <c r="C3" s="16"/>
      <c r="D3" s="16"/>
      <c r="E3" s="16"/>
    </row>
    <row r="5" ht="22" customHeight="1" spans="1:5" x14ac:dyDescent="0.25">
      <c r="A5" s="17" t="s">
        <v>68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26" customHeight="1" spans="1:5" x14ac:dyDescent="0.25">
      <c r="A8" s="17" t="s">
        <v>77</v>
      </c>
      <c r="B8" s="17"/>
      <c r="C8" s="17"/>
      <c r="D8" s="17"/>
      <c r="E8" s="17"/>
    </row>
    <row r="9" ht="26" customHeight="1" spans="1:5" x14ac:dyDescent="0.25">
      <c r="A9" s="17">
        <f>"燃やすごみは"&amp;IF(入力!B12="","○月○日",TEXT(入力!B12,"m月d日")&amp;"（"&amp;CHOOSE(WEEKDAY(入力!B12),"日","月","火","水","木","金","土")&amp;"）")&amp;"から、いつもの曜日に戻ります。"</f>
      </c>
      <c r="B9" s="17"/>
      <c r="C9" s="17"/>
      <c r="D9" s="17"/>
      <c r="E9" s="17"/>
    </row>
    <row r="10" ht="39.2" customHeight="1" spans="1:5" x14ac:dyDescent="0.25">
      <c r="A10" s="17">
        <f>IF(入力!B20="","","通常総会は"&amp;IF(入力!B20="","○月○日",TEXT(入力!B20,"m月d日")&amp;"（"&amp;CHOOSE(WEEKDAY(入力!B20),"日","月","火","水","木","金","土")&amp;"）")&amp;"に開く予定です。議案は4月に回覧でお届けします。")</f>
      </c>
      <c r="B10" s="17"/>
      <c r="C10" s="17"/>
      <c r="D10" s="17"/>
      <c r="E10" s="17"/>
    </row>
    <row r="12" ht="22" customHeight="1" spans="1:5" x14ac:dyDescent="0.25">
      <c r="A12" s="21">
        <f>IF(入力!B19="","","問い合わせ先　"&amp;入力!B19)</f>
      </c>
      <c r="B12" s="21"/>
      <c r="C12" s="21"/>
      <c r="D12" s="21"/>
      <c r="E12" s="21"/>
    </row>
    <row r="14" ht="22" customHeight="1" spans="1:5" x14ac:dyDescent="0.25">
      <c r="A14" s="22" t="s">
        <v>76</v>
      </c>
      <c r="B14" s="22"/>
      <c r="C14" s="22"/>
      <c r="D14" s="22"/>
      <c r="E14" s="22"/>
    </row>
    <row r="15" ht="34" customHeight="1" spans="1:5" x14ac:dyDescent="0.25">
      <c r="A15" s="23">
        <f>IF(入力!$B$23="","",IF(1&lt;=入力!$B$23,1,""))</f>
      </c>
      <c r="B15" s="23">
        <f>IF(入力!$B$23="","",IF(2&lt;=入力!$B$23,2,""))</f>
      </c>
      <c r="C15" s="23">
        <f>IF(入力!$B$23="","",IF(3&lt;=入力!$B$23,3,""))</f>
      </c>
      <c r="D15" s="23">
        <f>IF(入力!$B$23="","",IF(4&lt;=入力!$B$23,4,""))</f>
      </c>
      <c r="E15" s="23">
        <f>IF(入力!$B$23="","",IF(5&lt;=入力!$B$23,5,""))</f>
      </c>
    </row>
    <row r="16" ht="34" customHeight="1" spans="1:5" x14ac:dyDescent="0.25">
      <c r="A16" s="23">
        <f>IF(入力!$B$23="","",IF(6&lt;=入力!$B$23,6,""))</f>
      </c>
      <c r="B16" s="23">
        <f>IF(入力!$B$23="","",IF(7&lt;=入力!$B$23,7,""))</f>
      </c>
      <c r="C16" s="23">
        <f>IF(入力!$B$23="","",IF(8&lt;=入力!$B$23,8,""))</f>
      </c>
      <c r="D16" s="23">
        <f>IF(入力!$B$23="","",IF(9&lt;=入力!$B$23,9,""))</f>
      </c>
      <c r="E16" s="23">
        <f>IF(入力!$B$23="","",IF(10&lt;=入力!$B$23,10,""))</f>
      </c>
    </row>
    <row r="17" ht="34" customHeight="1" spans="1:5" x14ac:dyDescent="0.25">
      <c r="A17" s="23">
        <f>IF(入力!$B$23="","",IF(11&lt;=入力!$B$23,11,""))</f>
      </c>
      <c r="B17" s="23">
        <f>IF(入力!$B$23="","",IF(12&lt;=入力!$B$23,12,""))</f>
      </c>
      <c r="C17" s="23">
        <f>IF(入力!$B$23="","",IF(13&lt;=入力!$B$23,13,""))</f>
      </c>
      <c r="D17" s="23">
        <f>IF(入力!$B$23="","",IF(14&lt;=入力!$B$23,14,""))</f>
      </c>
      <c r="E17" s="23">
        <f>IF(入力!$B$23="","",IF(15&lt;=入力!$B$23,15,""))</f>
      </c>
    </row>
    <row r="18" ht="34" customHeight="1" spans="1:5" x14ac:dyDescent="0.25">
      <c r="A18" s="23">
        <f>IF(入力!$B$23="","",IF(16&lt;=入力!$B$23,16,""))</f>
      </c>
      <c r="B18" s="23">
        <f>IF(入力!$B$23="","",IF(17&lt;=入力!$B$23,17,""))</f>
      </c>
      <c r="C18" s="23">
        <f>IF(入力!$B$23="","",IF(18&lt;=入力!$B$23,18,""))</f>
      </c>
      <c r="D18" s="23">
        <f>IF(入力!$B$23="","",IF(19&lt;=入力!$B$23,19,""))</f>
      </c>
      <c r="E18" s="23">
        <f>IF(入力!$B$23="","",IF(20&lt;=入力!$B$23,20,""))</f>
      </c>
    </row>
  </sheetData>
  <sheetProtection sheet="1" formatColumns="0" formatRows="0"/>
  <mergeCells count="8">
    <mergeCell ref="A3:E3"/>
    <mergeCell ref="A5:E5"/>
    <mergeCell ref="A6:E6"/>
    <mergeCell ref="A8:E8"/>
    <mergeCell ref="A9:E9"/>
    <mergeCell ref="A10:E10"/>
    <mergeCell ref="A12:E12"/>
    <mergeCell ref="A14:E14"/>
  </mergeCells>
  <conditionalFormatting sqref="A15:E18">
    <cfRule type="expression" dxfId="1" priority="1">
      <formula>A15&lt;&gt;""</formula>
    </cfRule>
  </conditionalFormatting>
  <pageMargins left="0.6" right="0.6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入力</vt:lpstr>
      <vt:lpstr>年末の回覧文</vt:lpstr>
      <vt:lpstr>年始の回覧文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2026-10-28T11:15:35Z</dcterms:created>
  <dcterms:modified xsi:type="dcterms:W3CDTF">2026-10-28T11:15:35Z</dcterms:modified>
</cp:coreProperties>
</file>