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使い方" state="visible" r:id="rId4"/>
    <sheet sheetId="2" name="試し入力" state="visible" r:id="rId5"/>
    <sheet sheetId="3" name="確かめること" state="visible" r:id="rId6"/>
  </sheets>
  <definedNames>
    <definedName name="_xlnm.Print_Area" localSheetId="0">'使い方'!$A$1:$C$10</definedName>
    <definedName name="_xlnm.Print_Area" localSheetId="1">'試し入力'!$A$1:$L$15</definedName>
    <definedName name="_xlnm.Print_Titles" localSheetId="1">'試し入力'!$3:$3</definedName>
    <definedName name="_xlnm.Print_Area" localSheetId="2">'確かめること'!$A$1:$G$17</definedName>
  </definedNames>
  <calcPr calcId="171027" fullCalcOnLoad="1"/>
</workbook>
</file>

<file path=xl/sharedStrings.xml><?xml version="1.0" encoding="utf-8"?>
<sst xmlns="http://schemas.openxmlformats.org/spreadsheetml/2006/main" count="116" uniqueCount="88">
  <si>
    <t>出納帳アプリの試し入力表の使い方</t>
  </si>
  <si>
    <t>手順</t>
  </si>
  <si>
    <t>何をする</t>
  </si>
  <si>
    <t>どこに入れる</t>
  </si>
  <si>
    <t>試したいアプリを 2 つまで決め、無料のまま始める</t>
  </si>
  <si>
    <t>確かめること D4〜E4</t>
  </si>
  <si>
    <t>4月1日の残高を、現金と通帳に分けて入れる</t>
  </si>
  <si>
    <t>試し入力 1・2 行目</t>
  </si>
  <si>
    <t>3 行目から順にアプリへ入れ、入れるたびにアプリに出た残高を写す</t>
  </si>
  <si>
    <t>試し入力 K 列</t>
  </si>
  <si>
    <t>「合っているか」が「違う」の行は、アプリへの入れ方を見直す</t>
  </si>
  <si>
    <t>試し入力 L 列・O10</t>
  </si>
  <si>
    <t>8 つの項目に「はい・いいえ・分からない」で答える</t>
  </si>
  <si>
    <t>確かめること D5〜F12</t>
  </si>
  <si>
    <t>2 枚を印刷して、会長か監事と相談する</t>
  </si>
  <si>
    <t>試し入力・確かめること</t>
  </si>
  <si>
    <t>正しい残高は、この表の 10 行だけを入れたときの金額です。科目の名前がアプリと違っても、残高は同じになります。決めるのは役員会です。</t>
  </si>
  <si>
    <t>出納帳アプリの試し入力（同じ10行を入れて、残高を答え合わせする）</t>
  </si>
  <si>
    <t>No</t>
  </si>
  <si>
    <t>日付</t>
  </si>
  <si>
    <t>帳簿</t>
  </si>
  <si>
    <t>科目</t>
  </si>
  <si>
    <t>摘要</t>
  </si>
  <si>
    <t>収入金額</t>
  </si>
  <si>
    <t>支払金額</t>
  </si>
  <si>
    <t>領収書番号</t>
  </si>
  <si>
    <t>正しい残高（現金）</t>
  </si>
  <si>
    <t>正しい残高（通帳）</t>
  </si>
  <si>
    <t>アプリに出た金額</t>
  </si>
  <si>
    <t>合っているか</t>
  </si>
  <si>
    <t>項目</t>
  </si>
  <si>
    <t>値</t>
  </si>
  <si>
    <t>現金</t>
  </si>
  <si>
    <t>4月1日の残高（現金）</t>
  </si>
  <si>
    <t>5月10日の正しい残高（現金）</t>
  </si>
  <si>
    <t>通帳</t>
  </si>
  <si>
    <t>4月1日の残高（通帳）</t>
  </si>
  <si>
    <t>5月10日の正しい残高（通帳）</t>
  </si>
  <si>
    <t>預け入れ・引き出し</t>
  </si>
  <si>
    <t>通帳から引き出し</t>
  </si>
  <si>
    <t>現金と通帳を足した金額</t>
  </si>
  <si>
    <t>4月末の正しい残高（現金）</t>
  </si>
  <si>
    <t>会議費</t>
  </si>
  <si>
    <t>役員会のお茶代</t>
  </si>
  <si>
    <t>4月末の正しい残高（通帳）</t>
  </si>
  <si>
    <t>事務経費</t>
  </si>
  <si>
    <t>封筒・コピー用紙</t>
  </si>
  <si>
    <t>入れた行の数</t>
  </si>
  <si>
    <t>回覧文書の印刷</t>
  </si>
  <si>
    <t>「違う」の行の数</t>
  </si>
  <si>
    <t>自治会費</t>
  </si>
  <si>
    <t>5,000円×29世帯（1世帯未納）</t>
  </si>
  <si>
    <t>ひとこと</t>
  </si>
  <si>
    <t>通帳へ預け入れ</t>
  </si>
  <si>
    <t>会費を預け入れ</t>
  </si>
  <si>
    <t>正しい残高は、帳簿が現金の行は現金の、通帳の行は通帳の残高だけを出します。</t>
  </si>
  <si>
    <t>出納帳アプリで確かめること</t>
  </si>
  <si>
    <t>確かめること</t>
  </si>
  <si>
    <t>どの行で確かめるか</t>
  </si>
  <si>
    <t>候補1</t>
  </si>
  <si>
    <t>候補2</t>
  </si>
  <si>
    <t>候補3</t>
  </si>
  <si>
    <t>メモ</t>
  </si>
  <si>
    <t>道具の名前</t>
  </si>
  <si>
    <t>候補A</t>
  </si>
  <si>
    <t>候補B</t>
  </si>
  <si>
    <t>現金と通帳を別の帳簿にして、それぞれの残高が出る</t>
  </si>
  <si>
    <t>試し入力の 1・2 行目</t>
  </si>
  <si>
    <t>はい</t>
  </si>
  <si>
    <t>通帳からの引き出しと預け入れが、現金と通帳の両方に入る</t>
  </si>
  <si>
    <t>3・4 行目と 9・10 行目</t>
  </si>
  <si>
    <t>同じ日の収入と支出を、相殺せずに別の行で入れられる</t>
  </si>
  <si>
    <t>8・9 行目</t>
  </si>
  <si>
    <t>科目を前年度の名前で作れて、摘要も書ける</t>
  </si>
  <si>
    <t>5〜8 行目</t>
  </si>
  <si>
    <t>領収書の番号か写真を、その行に付けられる（無料のままで）</t>
  </si>
  <si>
    <t>5〜7 行目</t>
  </si>
  <si>
    <t>分からない</t>
  </si>
  <si>
    <t>いいえ</t>
  </si>
  <si>
    <t>月末の残高を出し、数えた現金・記帳した通帳と並べられる</t>
  </si>
  <si>
    <t>4月末の正しい残高（試し入力 O7・O8）</t>
  </si>
  <si>
    <t>出納帳を、無料のまま印刷かファイル（PDF・CSV・Excel）で出せる</t>
  </si>
  <si>
    <t>全部の行</t>
  </si>
  <si>
    <t>会長か監事が、自分のスマホで中身を見られる</t>
  </si>
  <si>
    <t>―</t>
  </si>
  <si>
    <t>「はい」の数</t>
  </si>
  <si>
    <t>「分からない」の数</t>
  </si>
  <si>
    <t>「はい」の数で順位は付けません。項目 1・2・7 が「いいえ」なら、出納帳としては使いにくい、が私たちの考えです。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</si>
</sst>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m/d"/>
  </numFmts>
  <fonts count="7" x14ac:knownFonts="1">
    <font>
      <color theme="1"/>
      <family val="2"/>
      <scheme val="minor"/>
      <sz val="11"/>
      <name val="Calibri"/>
    </font>
    <font>
      <b/>
      <color rgb="FF0D2B6B"/>
      <sz val="16"/>
    </font>
    <font>
      <b/>
      <color rgb="FF0D47A1"/>
    </font>
    <font>
      <color rgb="FF6B7280"/>
    </font>
    <font>
      <b/>
    </font>
    <font>
      <sz val="10"/>
    </font>
    <font>
      <b/>
      <color rgb="FF0D47A1"/>
      <sz val="10"/>
    </font>
  </fonts>
  <fills count="3">
    <fill>
      <patternFill patternType="none"/>
    </fill>
    <fill>
      <patternFill patternType="gray125"/>
    </fill>
    <fill>
      <patternFill patternType="solid">
        <fgColor rgb="FFFBF7EE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medium">
        <color rgb="FF0D47A1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 style="thin">
        <color rgb="FF0D47A1"/>
      </left>
      <right style="thin">
        <color rgb="FF0D47A1"/>
      </right>
      <top style="thin">
        <color rgb="FF0D47A1"/>
      </top>
      <bottom style="thin">
        <color rgb="FF0D47A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3" fontId="0" fillId="0" borderId="2" xfId="0" applyNumberFormat="1" applyBorder="1" applyAlignment="1">
      <alignment vertical="center" wrapText="1"/>
    </xf>
    <xf numFmtId="3" fontId="0" fillId="2" borderId="3" xfId="0" applyNumberFormat="1" applyFill="1" applyBorder="1" applyAlignment="1" applyProtection="1">
      <alignment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3" fontId="0" fillId="0" borderId="2" xfId="0" applyNumberForma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2" borderId="3" xfId="0" applyFill="1" applyBorder="1" applyAlignment="1" applyProtection="1">
      <alignment horizontal="center" vertical="center" wrapText="1"/>
      <protection locked="0"/>
    </xf>
    <xf numFmtId="0" fontId="0" fillId="2" borderId="3" xfId="0" applyFill="1" applyBorder="1" applyAlignment="1" applyProtection="1">
      <alignment horizontal="center" vertical="center"/>
      <protection locked="0"/>
    </xf>
    <xf numFmtId="0" fontId="5" fillId="2" borderId="3" xfId="0" applyFont="1" applyFill="1" applyBorder="1" applyAlignment="1" applyProtection="1">
      <alignment vertical="center" wrapText="1"/>
      <protection locked="0"/>
    </xf>
    <xf numFmtId="0" fontId="3" fillId="0" borderId="2" xfId="0" applyFont="1" applyBorder="1" applyAlignment="1">
      <alignment horizontal="right" vertical="center"/>
    </xf>
    <xf numFmtId="0" fontId="6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b/>
        <color rgb="FF0D47A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FormatPr defaultRowHeight="15" outlineLevelRow="0" outlineLevelCol="0" x14ac:dyDescent="55"/>
  <cols>
    <col min="1" max="1" width="7" customWidth="1"/>
    <col min="2" max="2" width="64" customWidth="1"/>
    <col min="3" max="3" width="28" customWidth="1"/>
  </cols>
  <sheetData>
    <row r="1" ht="28" customHeight="1" spans="1:1" x14ac:dyDescent="0.25">
      <c r="A1" s="1" t="s">
        <v>0</v>
      </c>
    </row>
    <row r="3" ht="24" customHeight="1" spans="1:3" x14ac:dyDescent="0.25">
      <c r="A3" s="2" t="s">
        <v>1</v>
      </c>
      <c r="B3" s="2" t="s">
        <v>2</v>
      </c>
      <c r="C3" s="2" t="s">
        <v>3</v>
      </c>
    </row>
    <row r="4" ht="36" customHeight="1" spans="1:3" x14ac:dyDescent="0.25">
      <c r="A4" s="3">
        <v>1</v>
      </c>
      <c r="B4" s="4" t="s">
        <v>4</v>
      </c>
      <c r="C4" s="4" t="s">
        <v>5</v>
      </c>
    </row>
    <row r="5" ht="36" customHeight="1" spans="1:3" x14ac:dyDescent="0.25">
      <c r="A5" s="3">
        <v>2</v>
      </c>
      <c r="B5" s="4" t="s">
        <v>6</v>
      </c>
      <c r="C5" s="4" t="s">
        <v>7</v>
      </c>
    </row>
    <row r="6" ht="36" customHeight="1" spans="1:3" x14ac:dyDescent="0.25">
      <c r="A6" s="3">
        <v>3</v>
      </c>
      <c r="B6" s="4" t="s">
        <v>8</v>
      </c>
      <c r="C6" s="4" t="s">
        <v>9</v>
      </c>
    </row>
    <row r="7" ht="36" customHeight="1" spans="1:3" x14ac:dyDescent="0.25">
      <c r="A7" s="3">
        <v>4</v>
      </c>
      <c r="B7" s="4" t="s">
        <v>10</v>
      </c>
      <c r="C7" s="4" t="s">
        <v>11</v>
      </c>
    </row>
    <row r="8" ht="36" customHeight="1" spans="1:3" x14ac:dyDescent="0.25">
      <c r="A8" s="3">
        <v>5</v>
      </c>
      <c r="B8" s="4" t="s">
        <v>12</v>
      </c>
      <c r="C8" s="4" t="s">
        <v>13</v>
      </c>
    </row>
    <row r="9" ht="36" customHeight="1" spans="1:3" x14ac:dyDescent="0.25">
      <c r="A9" s="3">
        <v>6</v>
      </c>
      <c r="B9" s="4" t="s">
        <v>14</v>
      </c>
      <c r="C9" s="4" t="s">
        <v>15</v>
      </c>
    </row>
    <row r="10" ht="52" customHeight="1" spans="1:3" x14ac:dyDescent="0.25">
      <c r="A10" s="5" t="s">
        <v>16</v>
      </c>
      <c r="B10" s="5"/>
      <c r="C10" s="5"/>
    </row>
  </sheetData>
  <sheetProtection sheet="1" formatColumns="0" formatRows="0"/>
  <mergeCells count="1">
    <mergeCell ref="A10:C10"/>
  </mergeCells>
  <pageMargins left="0.5" right="0.5" top="0.6" bottom="0.6" header="0.2" footer="0.2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3" width="7" customWidth="1"/>
    <col min="4" max="4" width="19" customWidth="1"/>
    <col min="5" max="5" width="32" customWidth="1"/>
    <col min="6" max="7" width="11" customWidth="1"/>
    <col min="8" max="8" width="12" customWidth="1"/>
    <col min="9" max="10" width="19" customWidth="1"/>
    <col min="11" max="11" width="18" customWidth="1"/>
    <col min="12" max="12" width="13" customWidth="1"/>
    <col min="13" max="13" width="2" customWidth="1"/>
    <col min="14" max="14" width="28" customWidth="1"/>
    <col min="15" max="15" width="22" customWidth="1"/>
  </cols>
  <sheetData>
    <row r="1" ht="28" customHeight="1" spans="1:1" x14ac:dyDescent="0.25">
      <c r="A1" s="1" t="s">
        <v>17</v>
      </c>
    </row>
    <row r="3" ht="34" customHeight="1" spans="1:15" x14ac:dyDescent="0.25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 t="s">
        <v>24</v>
      </c>
      <c r="H3" s="2" t="s">
        <v>25</v>
      </c>
      <c r="I3" s="2" t="s">
        <v>26</v>
      </c>
      <c r="J3" s="2" t="s">
        <v>27</v>
      </c>
      <c r="K3" s="2" t="s">
        <v>28</v>
      </c>
      <c r="L3" s="2" t="s">
        <v>29</v>
      </c>
      <c r="N3" s="2" t="s">
        <v>30</v>
      </c>
      <c r="O3" s="2" t="s">
        <v>31</v>
      </c>
    </row>
    <row r="4" ht="30" customHeight="1" spans="1:15" x14ac:dyDescent="0.25">
      <c r="A4" s="3">
        <v>1</v>
      </c>
      <c r="B4" s="6">
        <v>46113</v>
      </c>
      <c r="C4" s="3" t="s">
        <v>32</v>
      </c>
      <c r="D4" s="4"/>
      <c r="E4" s="4" t="s">
        <v>33</v>
      </c>
      <c r="F4" s="7">
        <v>0</v>
      </c>
      <c r="G4" s="7"/>
      <c r="H4" s="3"/>
      <c r="I4" s="7">
        <f>IF(C4&lt;&gt;"現金","",SUMIF($C$4:C4,"現金",$F$4:F4)-SUMIF($C$4:C4,"現金",$G$4:G4))</f>
      </c>
      <c r="J4" s="7">
        <f>IF(C4&lt;&gt;"通帳","",SUMIF($C$4:C4,"通帳",$F$4:F4)-SUMIF($C$4:C4,"通帳",$G$4:G4))</f>
      </c>
      <c r="K4" s="8">
        <v>0</v>
      </c>
      <c r="L4" s="9">
        <f>IF(K4="","",IF(N(K4)=IF(C4="現金",I4,J4),"合う","違う"))</f>
      </c>
      <c r="N4" s="10" t="s">
        <v>34</v>
      </c>
      <c r="O4" s="11">
        <f>SUMIF(C4:C13,"現金",F4:F13)-SUMIF(C4:C13,"現金",G4:G13)</f>
      </c>
    </row>
    <row r="5" ht="30" customHeight="1" spans="1:15" x14ac:dyDescent="0.25">
      <c r="A5" s="3">
        <v>2</v>
      </c>
      <c r="B5" s="6">
        <v>46113</v>
      </c>
      <c r="C5" s="3" t="s">
        <v>35</v>
      </c>
      <c r="D5" s="4"/>
      <c r="E5" s="4" t="s">
        <v>36</v>
      </c>
      <c r="F5" s="7">
        <v>30000</v>
      </c>
      <c r="G5" s="7"/>
      <c r="H5" s="3"/>
      <c r="I5" s="7">
        <f>IF(C5&lt;&gt;"現金","",SUMIF($C$4:C5,"現金",$F$4:F5)-SUMIF($C$4:C5,"現金",$G$4:G5))</f>
      </c>
      <c r="J5" s="7">
        <f>IF(C5&lt;&gt;"通帳","",SUMIF($C$4:C5,"通帳",$F$4:F5)-SUMIF($C$4:C5,"通帳",$G$4:G5))</f>
      </c>
      <c r="K5" s="8">
        <v>30000</v>
      </c>
      <c r="L5" s="9">
        <f>IF(K5="","",IF(N(K5)=IF(C5="現金",I5,J5),"合う","違う"))</f>
      </c>
      <c r="N5" s="10" t="s">
        <v>37</v>
      </c>
      <c r="O5" s="11">
        <f>SUMIF(C4:C13,"通帳",F4:F13)-SUMIF(C4:C13,"通帳",G4:G13)</f>
      </c>
    </row>
    <row r="6" ht="30" customHeight="1" spans="1:15" x14ac:dyDescent="0.25">
      <c r="A6" s="3">
        <v>3</v>
      </c>
      <c r="B6" s="6">
        <v>46127</v>
      </c>
      <c r="C6" s="3" t="s">
        <v>35</v>
      </c>
      <c r="D6" s="4" t="s">
        <v>38</v>
      </c>
      <c r="E6" s="4" t="s">
        <v>39</v>
      </c>
      <c r="F6" s="7"/>
      <c r="G6" s="7">
        <v>20000</v>
      </c>
      <c r="H6" s="3"/>
      <c r="I6" s="7">
        <f>IF(C6&lt;&gt;"現金","",SUMIF($C$4:C6,"現金",$F$4:F6)-SUMIF($C$4:C6,"現金",$G$4:G6))</f>
      </c>
      <c r="J6" s="7">
        <f>IF(C6&lt;&gt;"通帳","",SUMIF($C$4:C6,"通帳",$F$4:F6)-SUMIF($C$4:C6,"通帳",$G$4:G6))</f>
      </c>
      <c r="K6" s="8"/>
      <c r="L6" s="9">
        <f>IF(K6="","",IF(N(K6)=IF(C6="現金",I6,J6),"合う","違う"))</f>
      </c>
      <c r="N6" s="10" t="s">
        <v>40</v>
      </c>
      <c r="O6" s="11">
        <f>O4+O5</f>
      </c>
    </row>
    <row r="7" ht="30" customHeight="1" spans="1:15" x14ac:dyDescent="0.25">
      <c r="A7" s="3">
        <v>4</v>
      </c>
      <c r="B7" s="6">
        <v>46127</v>
      </c>
      <c r="C7" s="3" t="s">
        <v>32</v>
      </c>
      <c r="D7" s="4" t="s">
        <v>38</v>
      </c>
      <c r="E7" s="4" t="s">
        <v>39</v>
      </c>
      <c r="F7" s="7">
        <v>20000</v>
      </c>
      <c r="G7" s="7"/>
      <c r="H7" s="3"/>
      <c r="I7" s="7">
        <f>IF(C7&lt;&gt;"現金","",SUMIF($C$4:C7,"現金",$F$4:F7)-SUMIF($C$4:C7,"現金",$G$4:G7))</f>
      </c>
      <c r="J7" s="7">
        <f>IF(C7&lt;&gt;"通帳","",SUMIF($C$4:C7,"通帳",$F$4:F7)-SUMIF($C$4:C7,"通帳",$G$4:G7))</f>
      </c>
      <c r="K7" s="8">
        <v>20000</v>
      </c>
      <c r="L7" s="9">
        <f>IF(K7="","",IF(N(K7)=IF(C7="現金",I7,J7),"合う","違う"))</f>
      </c>
      <c r="N7" s="10" t="s">
        <v>41</v>
      </c>
      <c r="O7" s="11">
        <f>SUMIFS(F4:F13,C4:C13,"現金",B4:B13,"&lt;="&amp;DATE(2026,4,30))-SUMIFS(G4:G13,C4:C13,"現金",B4:B13,"&lt;="&amp;DATE(2026,4,30))</f>
      </c>
    </row>
    <row r="8" ht="30" customHeight="1" spans="1:15" x14ac:dyDescent="0.25">
      <c r="A8" s="3">
        <v>5</v>
      </c>
      <c r="B8" s="6">
        <v>46132</v>
      </c>
      <c r="C8" s="3" t="s">
        <v>32</v>
      </c>
      <c r="D8" s="4" t="s">
        <v>42</v>
      </c>
      <c r="E8" s="4" t="s">
        <v>43</v>
      </c>
      <c r="F8" s="7"/>
      <c r="G8" s="7">
        <v>1800</v>
      </c>
      <c r="H8" s="3">
        <v>1</v>
      </c>
      <c r="I8" s="7">
        <f>IF(C8&lt;&gt;"現金","",SUMIF($C$4:C8,"現金",$F$4:F8)-SUMIF($C$4:C8,"現金",$G$4:G8))</f>
      </c>
      <c r="J8" s="7">
        <f>IF(C8&lt;&gt;"通帳","",SUMIF($C$4:C8,"通帳",$F$4:F8)-SUMIF($C$4:C8,"通帳",$G$4:G8))</f>
      </c>
      <c r="K8" s="8">
        <v>18200</v>
      </c>
      <c r="L8" s="9">
        <f>IF(K8="","",IF(N(K8)=IF(C8="現金",I8,J8),"合う","違う"))</f>
      </c>
      <c r="N8" s="10" t="s">
        <v>44</v>
      </c>
      <c r="O8" s="11">
        <f>SUMIFS(F4:F13,C4:C13,"通帳",B4:B13,"&lt;="&amp;DATE(2026,4,30))-SUMIFS(G4:G13,C4:C13,"通帳",B4:B13,"&lt;="&amp;DATE(2026,4,30))</f>
      </c>
    </row>
    <row r="9" ht="30" customHeight="1" spans="1:15" x14ac:dyDescent="0.25">
      <c r="A9" s="3">
        <v>6</v>
      </c>
      <c r="B9" s="6">
        <v>46137</v>
      </c>
      <c r="C9" s="3" t="s">
        <v>32</v>
      </c>
      <c r="D9" s="4" t="s">
        <v>45</v>
      </c>
      <c r="E9" s="4" t="s">
        <v>46</v>
      </c>
      <c r="F9" s="7"/>
      <c r="G9" s="7">
        <v>3500</v>
      </c>
      <c r="H9" s="3">
        <v>2</v>
      </c>
      <c r="I9" s="7">
        <f>IF(C9&lt;&gt;"現金","",SUMIF($C$4:C9,"現金",$F$4:F9)-SUMIF($C$4:C9,"現金",$G$4:G9))</f>
      </c>
      <c r="J9" s="7">
        <f>IF(C9&lt;&gt;"通帳","",SUMIF($C$4:C9,"通帳",$F$4:F9)-SUMIF($C$4:C9,"通帳",$G$4:G9))</f>
      </c>
      <c r="K9" s="8">
        <v>14700</v>
      </c>
      <c r="L9" s="9">
        <f>IF(K9="","",IF(N(K9)=IF(C9="現金",I9,J9),"合う","違う"))</f>
      </c>
      <c r="N9" s="10" t="s">
        <v>47</v>
      </c>
      <c r="O9" s="9">
        <f>COUNT(K4:K13)</f>
      </c>
    </row>
    <row r="10" ht="30" customHeight="1" spans="1:15" x14ac:dyDescent="0.25">
      <c r="A10" s="3">
        <v>7</v>
      </c>
      <c r="B10" s="6">
        <v>46143</v>
      </c>
      <c r="C10" s="3" t="s">
        <v>32</v>
      </c>
      <c r="D10" s="4" t="s">
        <v>45</v>
      </c>
      <c r="E10" s="4" t="s">
        <v>48</v>
      </c>
      <c r="F10" s="7"/>
      <c r="G10" s="7">
        <v>6000</v>
      </c>
      <c r="H10" s="3">
        <v>3</v>
      </c>
      <c r="I10" s="7">
        <f>IF(C10&lt;&gt;"現金","",SUMIF($C$4:C10,"現金",$F$4:F10)-SUMIF($C$4:C10,"現金",$G$4:G10))</f>
      </c>
      <c r="J10" s="7">
        <f>IF(C10&lt;&gt;"通帳","",SUMIF($C$4:C10,"通帳",$F$4:F10)-SUMIF($C$4:C10,"通帳",$G$4:G10))</f>
      </c>
      <c r="K10" s="8">
        <v>8700</v>
      </c>
      <c r="L10" s="9">
        <f>IF(K10="","",IF(N(K10)=IF(C10="現金",I10,J10),"合う","違う"))</f>
      </c>
      <c r="N10" s="10" t="s">
        <v>49</v>
      </c>
      <c r="O10" s="9">
        <f>COUNTIF(L4:L13,"違う")</f>
      </c>
    </row>
    <row r="11" ht="30" customHeight="1" spans="1:15" x14ac:dyDescent="0.25">
      <c r="A11" s="3">
        <v>8</v>
      </c>
      <c r="B11" s="6">
        <v>46152</v>
      </c>
      <c r="C11" s="3" t="s">
        <v>32</v>
      </c>
      <c r="D11" s="4" t="s">
        <v>50</v>
      </c>
      <c r="E11" s="4" t="s">
        <v>51</v>
      </c>
      <c r="F11" s="7">
        <v>145000</v>
      </c>
      <c r="G11" s="7"/>
      <c r="H11" s="3"/>
      <c r="I11" s="7">
        <f>IF(C11&lt;&gt;"現金","",SUMIF($C$4:C11,"現金",$F$4:F11)-SUMIF($C$4:C11,"現金",$G$4:G11))</f>
      </c>
      <c r="J11" s="7">
        <f>IF(C11&lt;&gt;"通帳","",SUMIF($C$4:C11,"通帳",$F$4:F11)-SUMIF($C$4:C11,"通帳",$G$4:G11))</f>
      </c>
      <c r="K11" s="8">
        <v>153700</v>
      </c>
      <c r="L11" s="9">
        <f>IF(K11="","",IF(N(K11)=IF(C11="現金",I11,J11),"合う","違う"))</f>
      </c>
      <c r="N11" s="10" t="s">
        <v>52</v>
      </c>
      <c r="O11" s="12">
        <f>IF(O9=0,"",IF(O10&gt;0,"違う行の入れ方を見直します",IF(O9&lt;10,"残りの行も入れます","10行とも合いました")))</f>
      </c>
    </row>
    <row r="12" ht="30" customHeight="1" spans="1:12" x14ac:dyDescent="0.25">
      <c r="A12" s="3">
        <v>9</v>
      </c>
      <c r="B12" s="6">
        <v>46152</v>
      </c>
      <c r="C12" s="3" t="s">
        <v>32</v>
      </c>
      <c r="D12" s="4" t="s">
        <v>38</v>
      </c>
      <c r="E12" s="4" t="s">
        <v>53</v>
      </c>
      <c r="F12" s="7"/>
      <c r="G12" s="7">
        <v>145000</v>
      </c>
      <c r="H12" s="3"/>
      <c r="I12" s="7">
        <f>IF(C12&lt;&gt;"現金","",SUMIF($C$4:C12,"現金",$F$4:F12)-SUMIF($C$4:C12,"現金",$G$4:G12))</f>
      </c>
      <c r="J12" s="7">
        <f>IF(C12&lt;&gt;"通帳","",SUMIF($C$4:C12,"通帳",$F$4:F12)-SUMIF($C$4:C12,"通帳",$G$4:G12))</f>
      </c>
      <c r="K12" s="8">
        <v>8700</v>
      </c>
      <c r="L12" s="9">
        <f>IF(K12="","",IF(N(K12)=IF(C12="現金",I12,J12),"合う","違う"))</f>
      </c>
    </row>
    <row r="13" ht="30" customHeight="1" spans="1:12" x14ac:dyDescent="0.25">
      <c r="A13" s="3">
        <v>10</v>
      </c>
      <c r="B13" s="6">
        <v>46152</v>
      </c>
      <c r="C13" s="3" t="s">
        <v>35</v>
      </c>
      <c r="D13" s="4" t="s">
        <v>38</v>
      </c>
      <c r="E13" s="4" t="s">
        <v>54</v>
      </c>
      <c r="F13" s="7">
        <v>145000</v>
      </c>
      <c r="G13" s="7"/>
      <c r="H13" s="3"/>
      <c r="I13" s="7">
        <f>IF(C13&lt;&gt;"現金","",SUMIF($C$4:C13,"現金",$F$4:F13)-SUMIF($C$4:C13,"現金",$G$4:G13))</f>
      </c>
      <c r="J13" s="7">
        <f>IF(C13&lt;&gt;"通帳","",SUMIF($C$4:C13,"通帳",$F$4:F13)-SUMIF($C$4:C13,"通帳",$G$4:G13))</f>
      </c>
      <c r="K13" s="8">
        <v>175000</v>
      </c>
      <c r="L13" s="9">
        <f>IF(K13="","",IF(N(K13)=IF(C13="現金",I13,J13),"合う","違う"))</f>
      </c>
    </row>
    <row r="15" ht="24" customHeight="1" spans="1:12" x14ac:dyDescent="0.25">
      <c r="A15" s="5" t="s">
        <v>55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</sheetData>
  <sheetProtection sheet="1" formatColumns="0" formatRows="0"/>
  <mergeCells count="1">
    <mergeCell ref="A15:L15"/>
  </mergeCells>
  <conditionalFormatting sqref="L4:L13">
    <cfRule type="cellIs" dxfId="0" priority="1" operator="equal">
      <formula>"違う"</formula>
    </cfRule>
  </conditionalFormatting>
  <dataValidations count="2">
    <dataValidation type="decimal" allowBlank="1" showErrorMessage="1" errorTitle="アプリに出た金額" error="アプリに出た残高を、数字だけで入れてください" sqref="K10:K13">
      <formula1>0</formula1>
      <formula2>10000000</formula2>
    </dataValidation>
    <dataValidation type="decimal" allowBlank="1" showErrorMessage="1" errorTitle="アプリに出た金額" error="アプリに出た残高を、数字だけで入れてください" sqref="K4:K13">
      <formula1>0</formula1>
      <formula2>10000000</formula2>
    </dataValidation>
  </dataValidations>
  <pageMargins left="0.5" right="0.5" top="0.6" bottom="0.6" header="0.2" footer="0.2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58" customWidth="1"/>
    <col min="3" max="3" width="34" customWidth="1"/>
    <col min="4" max="6" width="14" customWidth="1"/>
    <col min="7" max="7" width="24" customWidth="1"/>
  </cols>
  <sheetData>
    <row r="1" ht="28" customHeight="1" spans="1:1" x14ac:dyDescent="0.25">
      <c r="A1" s="1" t="s">
        <v>56</v>
      </c>
    </row>
    <row r="3" ht="28" customHeight="1" spans="1:7" x14ac:dyDescent="0.25">
      <c r="A3" s="2" t="s">
        <v>18</v>
      </c>
      <c r="B3" s="2" t="s">
        <v>57</v>
      </c>
      <c r="C3" s="2" t="s">
        <v>58</v>
      </c>
      <c r="D3" s="2" t="s">
        <v>59</v>
      </c>
      <c r="E3" s="2" t="s">
        <v>60</v>
      </c>
      <c r="F3" s="2" t="s">
        <v>61</v>
      </c>
      <c r="G3" s="2" t="s">
        <v>62</v>
      </c>
    </row>
    <row r="4" ht="28" customHeight="1" spans="1:7" x14ac:dyDescent="0.25">
      <c r="A4" s="4"/>
      <c r="B4" s="13" t="s">
        <v>63</v>
      </c>
      <c r="C4" s="4"/>
      <c r="D4" s="14" t="s">
        <v>64</v>
      </c>
      <c r="E4" s="14" t="s">
        <v>65</v>
      </c>
      <c r="F4" s="14"/>
      <c r="G4" s="4"/>
    </row>
    <row r="5" ht="36" customHeight="1" spans="1:7" x14ac:dyDescent="0.25">
      <c r="A5" s="3">
        <v>1</v>
      </c>
      <c r="B5" s="4" t="s">
        <v>66</v>
      </c>
      <c r="C5" s="4" t="s">
        <v>67</v>
      </c>
      <c r="D5" s="15" t="s">
        <v>68</v>
      </c>
      <c r="E5" s="15" t="s">
        <v>68</v>
      </c>
      <c r="F5" s="15"/>
      <c r="G5" s="16"/>
    </row>
    <row r="6" ht="36" customHeight="1" spans="1:7" x14ac:dyDescent="0.25">
      <c r="A6" s="3">
        <v>2</v>
      </c>
      <c r="B6" s="4" t="s">
        <v>69</v>
      </c>
      <c r="C6" s="4" t="s">
        <v>70</v>
      </c>
      <c r="D6" s="15" t="s">
        <v>68</v>
      </c>
      <c r="E6" s="15" t="s">
        <v>68</v>
      </c>
      <c r="F6" s="15"/>
      <c r="G6" s="16"/>
    </row>
    <row r="7" ht="36" customHeight="1" spans="1:7" x14ac:dyDescent="0.25">
      <c r="A7" s="3">
        <v>3</v>
      </c>
      <c r="B7" s="4" t="s">
        <v>71</v>
      </c>
      <c r="C7" s="4" t="s">
        <v>72</v>
      </c>
      <c r="D7" s="15" t="s">
        <v>68</v>
      </c>
      <c r="E7" s="15" t="s">
        <v>68</v>
      </c>
      <c r="F7" s="15"/>
      <c r="G7" s="16"/>
    </row>
    <row r="8" ht="36" customHeight="1" spans="1:7" x14ac:dyDescent="0.25">
      <c r="A8" s="3">
        <v>4</v>
      </c>
      <c r="B8" s="4" t="s">
        <v>73</v>
      </c>
      <c r="C8" s="4" t="s">
        <v>74</v>
      </c>
      <c r="D8" s="15" t="s">
        <v>68</v>
      </c>
      <c r="E8" s="15" t="s">
        <v>68</v>
      </c>
      <c r="F8" s="15"/>
      <c r="G8" s="16"/>
    </row>
    <row r="9" ht="36" customHeight="1" spans="1:7" x14ac:dyDescent="0.25">
      <c r="A9" s="3">
        <v>5</v>
      </c>
      <c r="B9" s="4" t="s">
        <v>75</v>
      </c>
      <c r="C9" s="4" t="s">
        <v>76</v>
      </c>
      <c r="D9" s="15" t="s">
        <v>77</v>
      </c>
      <c r="E9" s="15" t="s">
        <v>78</v>
      </c>
      <c r="F9" s="15"/>
      <c r="G9" s="16"/>
    </row>
    <row r="10" ht="36" customHeight="1" spans="1:7" x14ac:dyDescent="0.25">
      <c r="A10" s="3">
        <v>6</v>
      </c>
      <c r="B10" s="4" t="s">
        <v>79</v>
      </c>
      <c r="C10" s="4" t="s">
        <v>80</v>
      </c>
      <c r="D10" s="15" t="s">
        <v>78</v>
      </c>
      <c r="E10" s="15" t="s">
        <v>68</v>
      </c>
      <c r="F10" s="15"/>
      <c r="G10" s="16"/>
    </row>
    <row r="11" ht="36" customHeight="1" spans="1:7" x14ac:dyDescent="0.25">
      <c r="A11" s="3">
        <v>7</v>
      </c>
      <c r="B11" s="4" t="s">
        <v>81</v>
      </c>
      <c r="C11" s="4" t="s">
        <v>82</v>
      </c>
      <c r="D11" s="15" t="s">
        <v>78</v>
      </c>
      <c r="E11" s="15" t="s">
        <v>68</v>
      </c>
      <c r="F11" s="15"/>
      <c r="G11" s="16"/>
    </row>
    <row r="12" ht="36" customHeight="1" spans="1:7" x14ac:dyDescent="0.25">
      <c r="A12" s="3">
        <v>8</v>
      </c>
      <c r="B12" s="4" t="s">
        <v>83</v>
      </c>
      <c r="C12" s="4" t="s">
        <v>84</v>
      </c>
      <c r="D12" s="15" t="s">
        <v>68</v>
      </c>
      <c r="E12" s="15" t="s">
        <v>68</v>
      </c>
      <c r="F12" s="15"/>
      <c r="G12" s="16"/>
    </row>
    <row r="13" ht="22" customHeight="1" spans="1:6" x14ac:dyDescent="0.25">
      <c r="A13" s="17" t="s">
        <v>85</v>
      </c>
      <c r="B13" s="17"/>
      <c r="C13" s="17"/>
      <c r="D13" s="9">
        <f>COUNTIF(D5:D12,"はい")</f>
      </c>
      <c r="E13" s="9">
        <f>COUNTIF(E5:E12,"はい")</f>
      </c>
      <c r="F13" s="9">
        <f>COUNTIF(F5:F12,"はい")</f>
      </c>
    </row>
    <row r="14" ht="22" customHeight="1" spans="1:6" x14ac:dyDescent="0.25">
      <c r="A14" s="17" t="s">
        <v>86</v>
      </c>
      <c r="B14" s="17"/>
      <c r="C14" s="17"/>
      <c r="D14" s="9">
        <f>COUNTIF(D5:D12,"分からない")</f>
      </c>
      <c r="E14" s="9">
        <f>COUNTIF(E5:E12,"分からない")</f>
      </c>
      <c r="F14" s="9">
        <f>COUNTIF(F5:F12,"分からない")</f>
      </c>
    </row>
    <row r="15" ht="48" customHeight="1" spans="1:6" x14ac:dyDescent="0.25">
      <c r="A15" s="17" t="s">
        <v>52</v>
      </c>
      <c r="B15" s="17"/>
      <c r="C15" s="17"/>
      <c r="D15" s="18">
        <f>IF(D4="","",IF(COUNTA(D5:D12)&lt;8,"答えていない項目があります",IF(D14&gt;0,"分からない項目を公式ページで確かめます",IF(D13=8,"8項目とも「はい」です","「いいえ」の項目を役員会で相談します"))))</f>
      </c>
      <c r="E15" s="18">
        <f>IF(E4="","",IF(COUNTA(E5:E12)&lt;8,"答えていない項目があります",IF(E14&gt;0,"分からない項目を公式ページで確かめます",IF(E13=8,"8項目とも「はい」です","「いいえ」の項目を役員会で相談します"))))</f>
      </c>
      <c r="F15" s="18">
        <f>IF(F4="","",IF(COUNTA(F5:F12)&lt;8,"答えていない項目があります",IF(F14&gt;0,"分からない項目を公式ページで確かめます",IF(F13=8,"8項目とも「はい」です","「いいえ」の項目を役員会で相談します"))))</f>
      </c>
    </row>
    <row r="17" ht="36" customHeight="1" spans="1:7" x14ac:dyDescent="0.25">
      <c r="A17" s="5" t="s">
        <v>87</v>
      </c>
      <c r="B17" s="5"/>
      <c r="C17" s="5"/>
      <c r="D17" s="5"/>
      <c r="E17" s="5"/>
      <c r="F17" s="5"/>
      <c r="G17" s="5"/>
    </row>
  </sheetData>
  <sheetProtection sheet="1" formatColumns="0" formatRows="0"/>
  <mergeCells count="4">
    <mergeCell ref="A13:C13"/>
    <mergeCell ref="A14:C14"/>
    <mergeCell ref="A15:C15"/>
    <mergeCell ref="A17:G17"/>
  </mergeCells>
  <dataValidations count="2">
    <dataValidation type="list" allowBlank="1" showErrorMessage="1" errorTitle="答え" error="「はい」「いいえ」「分からない」から選んでください" sqref="D10:F12">
      <formula1>"はい,いいえ,分からない"</formula1>
    </dataValidation>
    <dataValidation type="list" allowBlank="1" showErrorMessage="1" errorTitle="答え" error="「はい」「いいえ」「分からない」から選んでください" sqref="D5:F12">
      <formula1>"はい,いいえ,分からない"</formula1>
    </dataValidation>
  </dataValidations>
  <pageMargins left="0.5" right="0.5" top="0.6" bottom="0.6" header="0.2" footer="0.2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使い方</vt:lpstr>
      <vt:lpstr>試し入力</vt:lpstr>
      <vt:lpstr>確かめること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はじめての自治会役員（アストラスクエア）</dc:creator>
  <dc:title/>
  <dc:subject/>
  <dc:description/>
  <cp:keywords/>
  <cp:category/>
  <cp:lastModifiedBy>Unknown</cp:lastModifiedBy>
  <dcterms:created xsi:type="dcterms:W3CDTF">2026-10-12T01:17:25Z</dcterms:created>
  <dcterms:modified xsi:type="dcterms:W3CDTF">2026-10-12T01:17:25Z</dcterms:modified>
</cp:coreProperties>
</file>