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未納一覧" state="visible" r:id="rId5"/>
    <sheet sheetId="3" name="お願いの手紙" state="visible" r:id="rId6"/>
  </sheets>
  <definedNames>
    <definedName name="_xlnm.Print_Area" localSheetId="0">'使い方'!$A$1:$C$12</definedName>
    <definedName name="_xlnm.Print_Area" localSheetId="1">'未納一覧'!$A$1:$S$53</definedName>
    <definedName name="_xlnm.Print_Titles" localSheetId="1">'未納一覧'!$3:$3</definedName>
    <definedName name="_xlnm.Print_Area" localSheetId="2">'お願いの手紙'!$D$1:$H$20</definedName>
  </definedNames>
  <calcPr calcId="171027" fullCalcOnLoad="1"/>
</workbook>
</file>

<file path=xl/sharedStrings.xml><?xml version="1.0" encoding="utf-8"?>
<sst xmlns="http://schemas.openxmlformats.org/spreadsheetml/2006/main" count="86" uniqueCount="75">
  <si>
    <t>会費の未納一覧とお願いの手紙の使い方</t>
  </si>
  <si>
    <t>手順</t>
  </si>
  <si>
    <t>何をする</t>
  </si>
  <si>
    <t>どこに入れる</t>
  </si>
  <si>
    <t>自治会名・会長名・会計の名前と連絡先・納め方を入れる</t>
  </si>
  <si>
    <t>お願いの手紙 B3〜B7</t>
  </si>
  <si>
    <t>集金簿で受け取っていない世帯を、年度ごとに1行ずつ書く</t>
  </si>
  <si>
    <t>未納一覧 B〜F 列</t>
  </si>
  <si>
    <t>「未納と決める前に」の4つを確かめ、状況を選ぶ</t>
  </si>
  <si>
    <t>未納一覧 H 列</t>
  </si>
  <si>
    <t>手紙を出したら日付を書く。「次にすること」が変わる</t>
  </si>
  <si>
    <t>未納一覧 I〜K 列</t>
  </si>
  <si>
    <t>手紙を作る世帯の No と、何回目かを選び、期限を入れて印刷する</t>
  </si>
  <si>
    <t>お願いの手紙 B9〜B12</t>
  </si>
  <si>
    <t>受け取ったら「受け取った額」を入れ、出納帳にもその日に書く</t>
  </si>
  <si>
    <t>未納一覧 F 列</t>
  </si>
  <si>
    <t>この表には世帯名と事情のメモが入ります。役員の中だけで使い、回覧や掲示には使わないでください。</t>
  </si>
  <si>
    <t>パソコンに保存するときはパスワードを設定してください。</t>
  </si>
  <si>
    <t>No</t>
  </si>
  <si>
    <t>班</t>
  </si>
  <si>
    <t>世帯名</t>
  </si>
  <si>
    <t>年度</t>
  </si>
  <si>
    <t>会費の額</t>
  </si>
  <si>
    <t>受け取った額</t>
  </si>
  <si>
    <t>未納額</t>
  </si>
  <si>
    <t>状況</t>
  </si>
  <si>
    <t>1回目の手紙</t>
  </si>
  <si>
    <t>2回目の手紙</t>
  </si>
  <si>
    <t>3回目（会長）</t>
  </si>
  <si>
    <t>最後に話した日</t>
  </si>
  <si>
    <t>話した内容</t>
  </si>
  <si>
    <t>払う予定の日</t>
  </si>
  <si>
    <t>次にすること</t>
  </si>
  <si>
    <t>件数</t>
  </si>
  <si>
    <t>1班</t>
  </si>
  <si>
    <t>1班-07</t>
  </si>
  <si>
    <t>払い済み</t>
  </si>
  <si>
    <t>1回目の手紙のあと班長さんへ。払い忘れ</t>
  </si>
  <si>
    <t>確認中</t>
  </si>
  <si>
    <t>2班</t>
  </si>
  <si>
    <t>2班-04</t>
  </si>
  <si>
    <t>お願い中</t>
  </si>
  <si>
    <t>残りは秋に、と話あり</t>
  </si>
  <si>
    <t>3班</t>
  </si>
  <si>
    <t>3班-10</t>
  </si>
  <si>
    <t>相談中</t>
  </si>
  <si>
    <t>前年度から引き継ぎ。収入が減ったと話あり</t>
  </si>
  <si>
    <t>退会</t>
  </si>
  <si>
    <t>未納のある行</t>
  </si>
  <si>
    <t>未納額の合計</t>
  </si>
  <si>
    <t>書いた行</t>
  </si>
  <si>
    <t>お願いの手紙（印刷用）</t>
  </si>
  <si>
    <t>設定（一度入れる）</t>
  </si>
  <si>
    <t>自治会名</t>
  </si>
  <si>
    <t>○○自治会</t>
  </si>
  <si>
    <t>会長名</t>
  </si>
  <si>
    <t>○○ ○○</t>
  </si>
  <si>
    <t>会計の名前</t>
  </si>
  <si>
    <t>○○</t>
  </si>
  <si>
    <t>連絡先（電話）</t>
  </si>
  <si>
    <t>000-0000-0000</t>
  </si>
  <si>
    <t>納め方</t>
  </si>
  <si>
    <t>班長さんへお渡しいただくか、会計（○○）宅へお届けください</t>
  </si>
  <si>
    <t>選ぶ（手紙ごとに）</t>
  </si>
  <si>
    <t>未納一覧の No</t>
  </si>
  <si>
    <t>何回目</t>
  </si>
  <si>
    <t>お支払いの期限</t>
  </si>
  <si>
    <t>手紙を出す日</t>
  </si>
  <si>
    <t>次にすること（未納一覧）</t>
  </si>
  <si>
    <t>合っているか</t>
  </si>
  <si>
    <t>差し込む言葉（自動）</t>
  </si>
  <si>
    <t>1回目の日付</t>
  </si>
  <si>
    <t>2回目の日付</t>
  </si>
  <si>
    <t>期限</t>
  </si>
  <si>
    <t>会計の連絡先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</si>
</sst>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9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sz val="10"/>
    </font>
    <font>
      <b/>
    </font>
    <font>
      <color rgb="FF6B7280"/>
    </font>
    <font>
      <sz val="12"/>
    </font>
    <font>
      <sz val="1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3" fontId="0" fillId="0" borderId="2" xfId="0" applyNumberFormat="1" applyBorder="1" applyAlignment="1">
      <alignment horizontal="right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0" fillId="2" borderId="3" xfId="0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top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6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  <row r="12" ht="32" customHeight="1" spans="1:3" x14ac:dyDescent="0.25">
      <c r="A12" s="5" t="s">
        <v>17</v>
      </c>
      <c r="B12" s="5"/>
      <c r="C12" s="5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" customWidth="1"/>
    <col min="3" max="3" width="10" customWidth="1"/>
    <col min="4" max="4" width="7" customWidth="1"/>
    <col min="6" max="6" width="10" customWidth="1"/>
    <col min="8" max="8" width="10" customWidth="1"/>
    <col min="9" max="10" width="13" customWidth="1"/>
    <col min="11" max="11" width="15" customWidth="1"/>
    <col min="12" max="12" width="13" customWidth="1"/>
    <col min="13" max="13" width="30" customWidth="1"/>
    <col min="14" max="14" width="12" customWidth="1"/>
    <col min="15" max="15" width="20" customWidth="1"/>
    <col min="16" max="16" width="2" customWidth="1"/>
    <col min="17" max="17" width="14" customWidth="1"/>
    <col min="18" max="18" width="7" customWidth="1"/>
    <col min="19" max="19" width="10" customWidth="1"/>
  </cols>
  <sheetData>
    <row r="1" ht="28" customHeight="1" spans="1:15" x14ac:dyDescent="0.25">
      <c r="A1" s="1">
        <f>IF(お願いの手紙!B3="","会費の未納一覧",お願いの手紙!B3&amp;" 会費の未納一覧")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32" customHeight="1" spans="1:19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Q3" s="2" t="s">
        <v>25</v>
      </c>
      <c r="R3" s="2" t="s">
        <v>33</v>
      </c>
      <c r="S3" s="2" t="s">
        <v>24</v>
      </c>
    </row>
    <row r="4" ht="22" customHeight="1" spans="1:19" x14ac:dyDescent="0.25">
      <c r="A4" s="6">
        <f>IF(C4="","",ROW()-3)</f>
      </c>
      <c r="B4" s="7" t="s">
        <v>34</v>
      </c>
      <c r="C4" s="7" t="s">
        <v>35</v>
      </c>
      <c r="D4" s="8">
        <v>2026</v>
      </c>
      <c r="E4" s="9">
        <v>5000</v>
      </c>
      <c r="F4" s="9">
        <v>5000</v>
      </c>
      <c r="G4" s="10">
        <f>IF(C4="","",N(E4)-N(F4))</f>
      </c>
      <c r="H4" s="11" t="s">
        <v>36</v>
      </c>
      <c r="I4" s="12">
        <v>46188</v>
      </c>
      <c r="J4" s="12"/>
      <c r="K4" s="12"/>
      <c r="L4" s="12">
        <v>46193</v>
      </c>
      <c r="M4" s="13" t="s">
        <v>37</v>
      </c>
      <c r="N4" s="12"/>
      <c r="O4" s="14">
        <f>IF(C4="","",IF(N(G4)&lt;=0,"なし",IF(H4="退会","退会前の分を役員会で相談",IF(H4="確認中","4つを確かめる",IF(I4="","1回目の手紙",IF(J4="","2回目の手紙",IF(K4="","会長から3回目の手紙","役員会で相談")))))))</f>
      </c>
      <c r="Q4" s="4" t="s">
        <v>38</v>
      </c>
      <c r="R4" s="15">
        <f>COUNTIF($H$4:$H$53,Q4)</f>
      </c>
      <c r="S4" s="10">
        <f>SUMIF($H$4:$H$53,Q4,$G$4:$G$53)</f>
      </c>
    </row>
    <row r="5" ht="22" customHeight="1" spans="1:19" x14ac:dyDescent="0.25">
      <c r="A5" s="6">
        <f>IF(C5="","",ROW()-3)</f>
      </c>
      <c r="B5" s="7" t="s">
        <v>39</v>
      </c>
      <c r="C5" s="7" t="s">
        <v>40</v>
      </c>
      <c r="D5" s="8">
        <v>2026</v>
      </c>
      <c r="E5" s="9">
        <v>5000</v>
      </c>
      <c r="F5" s="9">
        <v>2000</v>
      </c>
      <c r="G5" s="10">
        <f>IF(C5="","",N(E5)-N(F5))</f>
      </c>
      <c r="H5" s="11" t="s">
        <v>41</v>
      </c>
      <c r="I5" s="12">
        <v>46188</v>
      </c>
      <c r="J5" s="12"/>
      <c r="K5" s="12"/>
      <c r="L5" s="12">
        <v>46204</v>
      </c>
      <c r="M5" s="13" t="s">
        <v>42</v>
      </c>
      <c r="N5" s="12">
        <v>46326</v>
      </c>
      <c r="O5" s="14">
        <f>IF(C5="","",IF(N(G5)&lt;=0,"なし",IF(H5="退会","退会前の分を役員会で相談",IF(H5="確認中","4つを確かめる",IF(I5="","1回目の手紙",IF(J5="","2回目の手紙",IF(K5="","会長から3回目の手紙","役員会で相談")))))))</f>
      </c>
      <c r="Q5" s="4" t="s">
        <v>41</v>
      </c>
      <c r="R5" s="15">
        <f>COUNTIF($H$4:$H$53,Q5)</f>
      </c>
      <c r="S5" s="10">
        <f>SUMIF($H$4:$H$53,Q5,$G$4:$G$53)</f>
      </c>
    </row>
    <row r="6" ht="22" customHeight="1" spans="1:19" x14ac:dyDescent="0.25">
      <c r="A6" s="6">
        <f>IF(C6="","",ROW()-3)</f>
      </c>
      <c r="B6" s="7" t="s">
        <v>43</v>
      </c>
      <c r="C6" s="7" t="s">
        <v>44</v>
      </c>
      <c r="D6" s="8">
        <v>2025</v>
      </c>
      <c r="E6" s="9">
        <v>5000</v>
      </c>
      <c r="F6" s="9">
        <v>0</v>
      </c>
      <c r="G6" s="10">
        <f>IF(C6="","",N(E6)-N(F6))</f>
      </c>
      <c r="H6" s="11" t="s">
        <v>45</v>
      </c>
      <c r="I6" s="12">
        <v>45824</v>
      </c>
      <c r="J6" s="12">
        <v>45853</v>
      </c>
      <c r="K6" s="12">
        <v>45901</v>
      </c>
      <c r="L6" s="12">
        <v>45910</v>
      </c>
      <c r="M6" s="13" t="s">
        <v>46</v>
      </c>
      <c r="N6" s="12"/>
      <c r="O6" s="14">
        <f>IF(C6="","",IF(N(G6)&lt;=0,"なし",IF(H6="退会","退会前の分を役員会で相談",IF(H6="確認中","4つを確かめる",IF(I6="","1回目の手紙",IF(J6="","2回目の手紙",IF(K6="","会長から3回目の手紙","役員会で相談")))))))</f>
      </c>
      <c r="Q6" s="4" t="s">
        <v>45</v>
      </c>
      <c r="R6" s="15">
        <f>COUNTIF($H$4:$H$53,Q6)</f>
      </c>
      <c r="S6" s="10">
        <f>SUMIF($H$4:$H$53,Q6,$G$4:$G$53)</f>
      </c>
    </row>
    <row r="7" ht="22" customHeight="1" spans="1:19" x14ac:dyDescent="0.25">
      <c r="A7" s="6">
        <f>IF(C7="","",ROW()-3)</f>
      </c>
      <c r="B7" s="7" t="s">
        <v>43</v>
      </c>
      <c r="C7" s="7" t="s">
        <v>44</v>
      </c>
      <c r="D7" s="8">
        <v>2026</v>
      </c>
      <c r="E7" s="9">
        <v>5000</v>
      </c>
      <c r="F7" s="9">
        <v>0</v>
      </c>
      <c r="G7" s="10">
        <f>IF(C7="","",N(E7)-N(F7))</f>
      </c>
      <c r="H7" s="11" t="s">
        <v>41</v>
      </c>
      <c r="I7" s="12"/>
      <c r="J7" s="12"/>
      <c r="K7" s="12"/>
      <c r="L7" s="12"/>
      <c r="M7" s="13"/>
      <c r="N7" s="12"/>
      <c r="O7" s="14">
        <f>IF(C7="","",IF(N(G7)&lt;=0,"なし",IF(H7="退会","退会前の分を役員会で相談",IF(H7="確認中","4つを確かめる",IF(I7="","1回目の手紙",IF(J7="","2回目の手紙",IF(K7="","会長から3回目の手紙","役員会で相談")))))))</f>
      </c>
      <c r="Q7" s="4" t="s">
        <v>36</v>
      </c>
      <c r="R7" s="15">
        <f>COUNTIF($H$4:$H$53,Q7)</f>
      </c>
      <c r="S7" s="10">
        <f>SUMIF($H$4:$H$53,Q7,$G$4:$G$53)</f>
      </c>
    </row>
    <row r="8" ht="22" customHeight="1" spans="1:19" x14ac:dyDescent="0.25">
      <c r="A8" s="6">
        <f>IF(C8="","",ROW()-3)</f>
      </c>
      <c r="B8" s="7"/>
      <c r="C8" s="7"/>
      <c r="D8" s="8"/>
      <c r="E8" s="9"/>
      <c r="F8" s="9"/>
      <c r="G8" s="10">
        <f>IF(C8="","",N(E8)-N(F8))</f>
      </c>
      <c r="H8" s="11"/>
      <c r="I8" s="12"/>
      <c r="J8" s="12"/>
      <c r="K8" s="12"/>
      <c r="L8" s="12"/>
      <c r="M8" s="13"/>
      <c r="N8" s="12"/>
      <c r="O8" s="14">
        <f>IF(C8="","",IF(N(G8)&lt;=0,"なし",IF(H8="退会","退会前の分を役員会で相談",IF(H8="確認中","4つを確かめる",IF(I8="","1回目の手紙",IF(J8="","2回目の手紙",IF(K8="","会長から3回目の手紙","役員会で相談")))))))</f>
      </c>
      <c r="Q8" s="4" t="s">
        <v>47</v>
      </c>
      <c r="R8" s="15">
        <f>COUNTIF($H$4:$H$53,Q8)</f>
      </c>
      <c r="S8" s="10">
        <f>SUMIF($H$4:$H$53,Q8,$G$4:$G$53)</f>
      </c>
    </row>
    <row r="9" ht="22" customHeight="1" spans="1:19" x14ac:dyDescent="0.25">
      <c r="A9" s="6">
        <f>IF(C9="","",ROW()-3)</f>
      </c>
      <c r="B9" s="7"/>
      <c r="C9" s="7"/>
      <c r="D9" s="8"/>
      <c r="E9" s="9"/>
      <c r="F9" s="9"/>
      <c r="G9" s="10">
        <f>IF(C9="","",N(E9)-N(F9))</f>
      </c>
      <c r="H9" s="11"/>
      <c r="I9" s="12"/>
      <c r="J9" s="12"/>
      <c r="K9" s="12"/>
      <c r="L9" s="12"/>
      <c r="M9" s="13"/>
      <c r="N9" s="12"/>
      <c r="O9" s="14">
        <f>IF(C9="","",IF(N(G9)&lt;=0,"なし",IF(H9="退会","退会前の分を役員会で相談",IF(H9="確認中","4つを確かめる",IF(I9="","1回目の手紙",IF(J9="","2回目の手紙",IF(K9="","会長から3回目の手紙","役員会で相談")))))))</f>
      </c>
      <c r="Q9" s="4" t="s">
        <v>48</v>
      </c>
      <c r="R9" s="16">
        <f>COUNTIF($G$4:$G$53,"&gt;0")</f>
      </c>
      <c r="S9" s="4"/>
    </row>
    <row r="10" ht="22" customHeight="1" spans="1:19" x14ac:dyDescent="0.25">
      <c r="A10" s="6">
        <f>IF(C10="","",ROW()-3)</f>
      </c>
      <c r="B10" s="7"/>
      <c r="C10" s="7"/>
      <c r="D10" s="8"/>
      <c r="E10" s="9"/>
      <c r="F10" s="9"/>
      <c r="G10" s="10">
        <f>IF(C10="","",N(E10)-N(F10))</f>
      </c>
      <c r="H10" s="11"/>
      <c r="I10" s="12"/>
      <c r="J10" s="12"/>
      <c r="K10" s="12"/>
      <c r="L10" s="12"/>
      <c r="M10" s="13"/>
      <c r="N10" s="12"/>
      <c r="O10" s="14">
        <f>IF(C10="","",IF(N(G10)&lt;=0,"なし",IF(H10="退会","退会前の分を役員会で相談",IF(H10="確認中","4つを確かめる",IF(I10="","1回目の手紙",IF(J10="","2回目の手紙",IF(K10="","会長から3回目の手紙","役員会で相談")))))))</f>
      </c>
      <c r="Q10" s="4" t="s">
        <v>49</v>
      </c>
      <c r="R10" s="4"/>
      <c r="S10" s="17">
        <f>SUM($G$4:$G$53)</f>
      </c>
    </row>
    <row r="11" ht="22" customHeight="1" spans="1:19" x14ac:dyDescent="0.25">
      <c r="A11" s="6">
        <f>IF(C11="","",ROW()-3)</f>
      </c>
      <c r="B11" s="7"/>
      <c r="C11" s="7"/>
      <c r="D11" s="8"/>
      <c r="E11" s="9"/>
      <c r="F11" s="9"/>
      <c r="G11" s="10">
        <f>IF(C11="","",N(E11)-N(F11))</f>
      </c>
      <c r="H11" s="11"/>
      <c r="I11" s="12"/>
      <c r="J11" s="12"/>
      <c r="K11" s="12"/>
      <c r="L11" s="12"/>
      <c r="M11" s="13"/>
      <c r="N11" s="12"/>
      <c r="O11" s="14">
        <f>IF(C11="","",IF(N(G11)&lt;=0,"なし",IF(H11="退会","退会前の分を役員会で相談",IF(H11="確認中","4つを確かめる",IF(I11="","1回目の手紙",IF(J11="","2回目の手紙",IF(K11="","会長から3回目の手紙","役員会で相談")))))))</f>
      </c>
      <c r="Q11" s="4" t="s">
        <v>50</v>
      </c>
      <c r="R11" s="15">
        <f>COUNTA($C$4:$C$53)</f>
      </c>
      <c r="S11" s="4"/>
    </row>
    <row r="12" ht="22" customHeight="1" spans="1:15" x14ac:dyDescent="0.25">
      <c r="A12" s="6">
        <f>IF(C12="","",ROW()-3)</f>
      </c>
      <c r="B12" s="7"/>
      <c r="C12" s="7"/>
      <c r="D12" s="8"/>
      <c r="E12" s="9"/>
      <c r="F12" s="9"/>
      <c r="G12" s="10">
        <f>IF(C12="","",N(E12)-N(F12))</f>
      </c>
      <c r="H12" s="11"/>
      <c r="I12" s="12"/>
      <c r="J12" s="12"/>
      <c r="K12" s="12"/>
      <c r="L12" s="12"/>
      <c r="M12" s="13"/>
      <c r="N12" s="12"/>
      <c r="O12" s="14">
        <f>IF(C12="","",IF(N(G12)&lt;=0,"なし",IF(H12="退会","退会前の分を役員会で相談",IF(H12="確認中","4つを確かめる",IF(I12="","1回目の手紙",IF(J12="","2回目の手紙",IF(K12="","会長から3回目の手紙","役員会で相談")))))))</f>
      </c>
    </row>
    <row r="13" ht="22" customHeight="1" spans="1:15" x14ac:dyDescent="0.25">
      <c r="A13" s="6">
        <f>IF(C13="","",ROW()-3)</f>
      </c>
      <c r="B13" s="7"/>
      <c r="C13" s="7"/>
      <c r="D13" s="8"/>
      <c r="E13" s="9"/>
      <c r="F13" s="9"/>
      <c r="G13" s="10">
        <f>IF(C13="","",N(E13)-N(F13))</f>
      </c>
      <c r="H13" s="11"/>
      <c r="I13" s="12"/>
      <c r="J13" s="12"/>
      <c r="K13" s="12"/>
      <c r="L13" s="12"/>
      <c r="M13" s="13"/>
      <c r="N13" s="12"/>
      <c r="O13" s="14">
        <f>IF(C13="","",IF(N(G13)&lt;=0,"なし",IF(H13="退会","退会前の分を役員会で相談",IF(H13="確認中","4つを確かめる",IF(I13="","1回目の手紙",IF(J13="","2回目の手紙",IF(K13="","会長から3回目の手紙","役員会で相談")))))))</f>
      </c>
    </row>
    <row r="14" ht="22" customHeight="1" spans="1:15" x14ac:dyDescent="0.25">
      <c r="A14" s="6">
        <f>IF(C14="","",ROW()-3)</f>
      </c>
      <c r="B14" s="7"/>
      <c r="C14" s="7"/>
      <c r="D14" s="8"/>
      <c r="E14" s="9"/>
      <c r="F14" s="9"/>
      <c r="G14" s="10">
        <f>IF(C14="","",N(E14)-N(F14))</f>
      </c>
      <c r="H14" s="11"/>
      <c r="I14" s="12"/>
      <c r="J14" s="12"/>
      <c r="K14" s="12"/>
      <c r="L14" s="12"/>
      <c r="M14" s="13"/>
      <c r="N14" s="12"/>
      <c r="O14" s="14">
        <f>IF(C14="","",IF(N(G14)&lt;=0,"なし",IF(H14="退会","退会前の分を役員会で相談",IF(H14="確認中","4つを確かめる",IF(I14="","1回目の手紙",IF(J14="","2回目の手紙",IF(K14="","会長から3回目の手紙","役員会で相談")))))))</f>
      </c>
    </row>
    <row r="15" ht="22" customHeight="1" spans="1:15" x14ac:dyDescent="0.25">
      <c r="A15" s="6">
        <f>IF(C15="","",ROW()-3)</f>
      </c>
      <c r="B15" s="7"/>
      <c r="C15" s="7"/>
      <c r="D15" s="8"/>
      <c r="E15" s="9"/>
      <c r="F15" s="9"/>
      <c r="G15" s="10">
        <f>IF(C15="","",N(E15)-N(F15))</f>
      </c>
      <c r="H15" s="11"/>
      <c r="I15" s="12"/>
      <c r="J15" s="12"/>
      <c r="K15" s="12"/>
      <c r="L15" s="12"/>
      <c r="M15" s="13"/>
      <c r="N15" s="12"/>
      <c r="O15" s="14">
        <f>IF(C15="","",IF(N(G15)&lt;=0,"なし",IF(H15="退会","退会前の分を役員会で相談",IF(H15="確認中","4つを確かめる",IF(I15="","1回目の手紙",IF(J15="","2回目の手紙",IF(K15="","会長から3回目の手紙","役員会で相談")))))))</f>
      </c>
    </row>
    <row r="16" ht="22" customHeight="1" spans="1:15" x14ac:dyDescent="0.25">
      <c r="A16" s="6">
        <f>IF(C16="","",ROW()-3)</f>
      </c>
      <c r="B16" s="7"/>
      <c r="C16" s="7"/>
      <c r="D16" s="8"/>
      <c r="E16" s="9"/>
      <c r="F16" s="9"/>
      <c r="G16" s="10">
        <f>IF(C16="","",N(E16)-N(F16))</f>
      </c>
      <c r="H16" s="11"/>
      <c r="I16" s="12"/>
      <c r="J16" s="12"/>
      <c r="K16" s="12"/>
      <c r="L16" s="12"/>
      <c r="M16" s="13"/>
      <c r="N16" s="12"/>
      <c r="O16" s="14">
        <f>IF(C16="","",IF(N(G16)&lt;=0,"なし",IF(H16="退会","退会前の分を役員会で相談",IF(H16="確認中","4つを確かめる",IF(I16="","1回目の手紙",IF(J16="","2回目の手紙",IF(K16="","会長から3回目の手紙","役員会で相談")))))))</f>
      </c>
    </row>
    <row r="17" ht="22" customHeight="1" spans="1:15" x14ac:dyDescent="0.25">
      <c r="A17" s="6">
        <f>IF(C17="","",ROW()-3)</f>
      </c>
      <c r="B17" s="7"/>
      <c r="C17" s="7"/>
      <c r="D17" s="8"/>
      <c r="E17" s="9"/>
      <c r="F17" s="9"/>
      <c r="G17" s="10">
        <f>IF(C17="","",N(E17)-N(F17))</f>
      </c>
      <c r="H17" s="11"/>
      <c r="I17" s="12"/>
      <c r="J17" s="12"/>
      <c r="K17" s="12"/>
      <c r="L17" s="12"/>
      <c r="M17" s="13"/>
      <c r="N17" s="12"/>
      <c r="O17" s="14">
        <f>IF(C17="","",IF(N(G17)&lt;=0,"なし",IF(H17="退会","退会前の分を役員会で相談",IF(H17="確認中","4つを確かめる",IF(I17="","1回目の手紙",IF(J17="","2回目の手紙",IF(K17="","会長から3回目の手紙","役員会で相談")))))))</f>
      </c>
    </row>
    <row r="18" ht="22" customHeight="1" spans="1:15" x14ac:dyDescent="0.25">
      <c r="A18" s="6">
        <f>IF(C18="","",ROW()-3)</f>
      </c>
      <c r="B18" s="7"/>
      <c r="C18" s="7"/>
      <c r="D18" s="8"/>
      <c r="E18" s="9"/>
      <c r="F18" s="9"/>
      <c r="G18" s="10">
        <f>IF(C18="","",N(E18)-N(F18))</f>
      </c>
      <c r="H18" s="11"/>
      <c r="I18" s="12"/>
      <c r="J18" s="12"/>
      <c r="K18" s="12"/>
      <c r="L18" s="12"/>
      <c r="M18" s="13"/>
      <c r="N18" s="12"/>
      <c r="O18" s="14">
        <f>IF(C18="","",IF(N(G18)&lt;=0,"なし",IF(H18="退会","退会前の分を役員会で相談",IF(H18="確認中","4つを確かめる",IF(I18="","1回目の手紙",IF(J18="","2回目の手紙",IF(K18="","会長から3回目の手紙","役員会で相談")))))))</f>
      </c>
    </row>
    <row r="19" ht="22" customHeight="1" spans="1:15" x14ac:dyDescent="0.25">
      <c r="A19" s="6">
        <f>IF(C19="","",ROW()-3)</f>
      </c>
      <c r="B19" s="7"/>
      <c r="C19" s="7"/>
      <c r="D19" s="8"/>
      <c r="E19" s="9"/>
      <c r="F19" s="9"/>
      <c r="G19" s="10">
        <f>IF(C19="","",N(E19)-N(F19))</f>
      </c>
      <c r="H19" s="11"/>
      <c r="I19" s="12"/>
      <c r="J19" s="12"/>
      <c r="K19" s="12"/>
      <c r="L19" s="12"/>
      <c r="M19" s="13"/>
      <c r="N19" s="12"/>
      <c r="O19" s="14">
        <f>IF(C19="","",IF(N(G19)&lt;=0,"なし",IF(H19="退会","退会前の分を役員会で相談",IF(H19="確認中","4つを確かめる",IF(I19="","1回目の手紙",IF(J19="","2回目の手紙",IF(K19="","会長から3回目の手紙","役員会で相談")))))))</f>
      </c>
    </row>
    <row r="20" ht="22" customHeight="1" spans="1:15" x14ac:dyDescent="0.25">
      <c r="A20" s="6">
        <f>IF(C20="","",ROW()-3)</f>
      </c>
      <c r="B20" s="7"/>
      <c r="C20" s="7"/>
      <c r="D20" s="8"/>
      <c r="E20" s="9"/>
      <c r="F20" s="9"/>
      <c r="G20" s="10">
        <f>IF(C20="","",N(E20)-N(F20))</f>
      </c>
      <c r="H20" s="11"/>
      <c r="I20" s="12"/>
      <c r="J20" s="12"/>
      <c r="K20" s="12"/>
      <c r="L20" s="12"/>
      <c r="M20" s="13"/>
      <c r="N20" s="12"/>
      <c r="O20" s="14">
        <f>IF(C20="","",IF(N(G20)&lt;=0,"なし",IF(H20="退会","退会前の分を役員会で相談",IF(H20="確認中","4つを確かめる",IF(I20="","1回目の手紙",IF(J20="","2回目の手紙",IF(K20="","会長から3回目の手紙","役員会で相談")))))))</f>
      </c>
    </row>
    <row r="21" ht="22" customHeight="1" spans="1:15" x14ac:dyDescent="0.25">
      <c r="A21" s="6">
        <f>IF(C21="","",ROW()-3)</f>
      </c>
      <c r="B21" s="7"/>
      <c r="C21" s="7"/>
      <c r="D21" s="8"/>
      <c r="E21" s="9"/>
      <c r="F21" s="9"/>
      <c r="G21" s="10">
        <f>IF(C21="","",N(E21)-N(F21))</f>
      </c>
      <c r="H21" s="11"/>
      <c r="I21" s="12"/>
      <c r="J21" s="12"/>
      <c r="K21" s="12"/>
      <c r="L21" s="12"/>
      <c r="M21" s="13"/>
      <c r="N21" s="12"/>
      <c r="O21" s="14">
        <f>IF(C21="","",IF(N(G21)&lt;=0,"なし",IF(H21="退会","退会前の分を役員会で相談",IF(H21="確認中","4つを確かめる",IF(I21="","1回目の手紙",IF(J21="","2回目の手紙",IF(K21="","会長から3回目の手紙","役員会で相談")))))))</f>
      </c>
    </row>
    <row r="22" ht="22" customHeight="1" spans="1:15" x14ac:dyDescent="0.25">
      <c r="A22" s="6">
        <f>IF(C22="","",ROW()-3)</f>
      </c>
      <c r="B22" s="7"/>
      <c r="C22" s="7"/>
      <c r="D22" s="8"/>
      <c r="E22" s="9"/>
      <c r="F22" s="9"/>
      <c r="G22" s="10">
        <f>IF(C22="","",N(E22)-N(F22))</f>
      </c>
      <c r="H22" s="11"/>
      <c r="I22" s="12"/>
      <c r="J22" s="12"/>
      <c r="K22" s="12"/>
      <c r="L22" s="12"/>
      <c r="M22" s="13"/>
      <c r="N22" s="12"/>
      <c r="O22" s="14">
        <f>IF(C22="","",IF(N(G22)&lt;=0,"なし",IF(H22="退会","退会前の分を役員会で相談",IF(H22="確認中","4つを確かめる",IF(I22="","1回目の手紙",IF(J22="","2回目の手紙",IF(K22="","会長から3回目の手紙","役員会で相談")))))))</f>
      </c>
    </row>
    <row r="23" ht="22" customHeight="1" spans="1:15" x14ac:dyDescent="0.25">
      <c r="A23" s="6">
        <f>IF(C23="","",ROW()-3)</f>
      </c>
      <c r="B23" s="7"/>
      <c r="C23" s="7"/>
      <c r="D23" s="8"/>
      <c r="E23" s="9"/>
      <c r="F23" s="9"/>
      <c r="G23" s="10">
        <f>IF(C23="","",N(E23)-N(F23))</f>
      </c>
      <c r="H23" s="11"/>
      <c r="I23" s="12"/>
      <c r="J23" s="12"/>
      <c r="K23" s="12"/>
      <c r="L23" s="12"/>
      <c r="M23" s="13"/>
      <c r="N23" s="12"/>
      <c r="O23" s="14">
        <f>IF(C23="","",IF(N(G23)&lt;=0,"なし",IF(H23="退会","退会前の分を役員会で相談",IF(H23="確認中","4つを確かめる",IF(I23="","1回目の手紙",IF(J23="","2回目の手紙",IF(K23="","会長から3回目の手紙","役員会で相談")))))))</f>
      </c>
    </row>
    <row r="24" ht="22" customHeight="1" spans="1:15" x14ac:dyDescent="0.25">
      <c r="A24" s="6">
        <f>IF(C24="","",ROW()-3)</f>
      </c>
      <c r="B24" s="7"/>
      <c r="C24" s="7"/>
      <c r="D24" s="8"/>
      <c r="E24" s="9"/>
      <c r="F24" s="9"/>
      <c r="G24" s="10">
        <f>IF(C24="","",N(E24)-N(F24))</f>
      </c>
      <c r="H24" s="11"/>
      <c r="I24" s="12"/>
      <c r="J24" s="12"/>
      <c r="K24" s="12"/>
      <c r="L24" s="12"/>
      <c r="M24" s="13"/>
      <c r="N24" s="12"/>
      <c r="O24" s="14">
        <f>IF(C24="","",IF(N(G24)&lt;=0,"なし",IF(H24="退会","退会前の分を役員会で相談",IF(H24="確認中","4つを確かめる",IF(I24="","1回目の手紙",IF(J24="","2回目の手紙",IF(K24="","会長から3回目の手紙","役員会で相談")))))))</f>
      </c>
    </row>
    <row r="25" ht="22" customHeight="1" spans="1:15" x14ac:dyDescent="0.25">
      <c r="A25" s="6">
        <f>IF(C25="","",ROW()-3)</f>
      </c>
      <c r="B25" s="7"/>
      <c r="C25" s="7"/>
      <c r="D25" s="8"/>
      <c r="E25" s="9"/>
      <c r="F25" s="9"/>
      <c r="G25" s="10">
        <f>IF(C25="","",N(E25)-N(F25))</f>
      </c>
      <c r="H25" s="11"/>
      <c r="I25" s="12"/>
      <c r="J25" s="12"/>
      <c r="K25" s="12"/>
      <c r="L25" s="12"/>
      <c r="M25" s="13"/>
      <c r="N25" s="12"/>
      <c r="O25" s="14">
        <f>IF(C25="","",IF(N(G25)&lt;=0,"なし",IF(H25="退会","退会前の分を役員会で相談",IF(H25="確認中","4つを確かめる",IF(I25="","1回目の手紙",IF(J25="","2回目の手紙",IF(K25="","会長から3回目の手紙","役員会で相談")))))))</f>
      </c>
    </row>
    <row r="26" ht="22" customHeight="1" spans="1:15" x14ac:dyDescent="0.25">
      <c r="A26" s="6">
        <f>IF(C26="","",ROW()-3)</f>
      </c>
      <c r="B26" s="7"/>
      <c r="C26" s="7"/>
      <c r="D26" s="8"/>
      <c r="E26" s="9"/>
      <c r="F26" s="9"/>
      <c r="G26" s="10">
        <f>IF(C26="","",N(E26)-N(F26))</f>
      </c>
      <c r="H26" s="11"/>
      <c r="I26" s="12"/>
      <c r="J26" s="12"/>
      <c r="K26" s="12"/>
      <c r="L26" s="12"/>
      <c r="M26" s="13"/>
      <c r="N26" s="12"/>
      <c r="O26" s="14">
        <f>IF(C26="","",IF(N(G26)&lt;=0,"なし",IF(H26="退会","退会前の分を役員会で相談",IF(H26="確認中","4つを確かめる",IF(I26="","1回目の手紙",IF(J26="","2回目の手紙",IF(K26="","会長から3回目の手紙","役員会で相談")))))))</f>
      </c>
    </row>
    <row r="27" ht="22" customHeight="1" spans="1:15" x14ac:dyDescent="0.25">
      <c r="A27" s="6">
        <f>IF(C27="","",ROW()-3)</f>
      </c>
      <c r="B27" s="7"/>
      <c r="C27" s="7"/>
      <c r="D27" s="8"/>
      <c r="E27" s="9"/>
      <c r="F27" s="9"/>
      <c r="G27" s="10">
        <f>IF(C27="","",N(E27)-N(F27))</f>
      </c>
      <c r="H27" s="11"/>
      <c r="I27" s="12"/>
      <c r="J27" s="12"/>
      <c r="K27" s="12"/>
      <c r="L27" s="12"/>
      <c r="M27" s="13"/>
      <c r="N27" s="12"/>
      <c r="O27" s="14">
        <f>IF(C27="","",IF(N(G27)&lt;=0,"なし",IF(H27="退会","退会前の分を役員会で相談",IF(H27="確認中","4つを確かめる",IF(I27="","1回目の手紙",IF(J27="","2回目の手紙",IF(K27="","会長から3回目の手紙","役員会で相談")))))))</f>
      </c>
    </row>
    <row r="28" ht="22" customHeight="1" spans="1:15" x14ac:dyDescent="0.25">
      <c r="A28" s="6">
        <f>IF(C28="","",ROW()-3)</f>
      </c>
      <c r="B28" s="7"/>
      <c r="C28" s="7"/>
      <c r="D28" s="8"/>
      <c r="E28" s="9"/>
      <c r="F28" s="9"/>
      <c r="G28" s="10">
        <f>IF(C28="","",N(E28)-N(F28))</f>
      </c>
      <c r="H28" s="11"/>
      <c r="I28" s="12"/>
      <c r="J28" s="12"/>
      <c r="K28" s="12"/>
      <c r="L28" s="12"/>
      <c r="M28" s="13"/>
      <c r="N28" s="12"/>
      <c r="O28" s="14">
        <f>IF(C28="","",IF(N(G28)&lt;=0,"なし",IF(H28="退会","退会前の分を役員会で相談",IF(H28="確認中","4つを確かめる",IF(I28="","1回目の手紙",IF(J28="","2回目の手紙",IF(K28="","会長から3回目の手紙","役員会で相談")))))))</f>
      </c>
    </row>
    <row r="29" ht="22" customHeight="1" spans="1:15" x14ac:dyDescent="0.25">
      <c r="A29" s="6">
        <f>IF(C29="","",ROW()-3)</f>
      </c>
      <c r="B29" s="7"/>
      <c r="C29" s="7"/>
      <c r="D29" s="8"/>
      <c r="E29" s="9"/>
      <c r="F29" s="9"/>
      <c r="G29" s="10">
        <f>IF(C29="","",N(E29)-N(F29))</f>
      </c>
      <c r="H29" s="11"/>
      <c r="I29" s="12"/>
      <c r="J29" s="12"/>
      <c r="K29" s="12"/>
      <c r="L29" s="12"/>
      <c r="M29" s="13"/>
      <c r="N29" s="12"/>
      <c r="O29" s="14">
        <f>IF(C29="","",IF(N(G29)&lt;=0,"なし",IF(H29="退会","退会前の分を役員会で相談",IF(H29="確認中","4つを確かめる",IF(I29="","1回目の手紙",IF(J29="","2回目の手紙",IF(K29="","会長から3回目の手紙","役員会で相談")))))))</f>
      </c>
    </row>
    <row r="30" ht="22" customHeight="1" spans="1:15" x14ac:dyDescent="0.25">
      <c r="A30" s="6">
        <f>IF(C30="","",ROW()-3)</f>
      </c>
      <c r="B30" s="7"/>
      <c r="C30" s="7"/>
      <c r="D30" s="8"/>
      <c r="E30" s="9"/>
      <c r="F30" s="9"/>
      <c r="G30" s="10">
        <f>IF(C30="","",N(E30)-N(F30))</f>
      </c>
      <c r="H30" s="11"/>
      <c r="I30" s="12"/>
      <c r="J30" s="12"/>
      <c r="K30" s="12"/>
      <c r="L30" s="12"/>
      <c r="M30" s="13"/>
      <c r="N30" s="12"/>
      <c r="O30" s="14">
        <f>IF(C30="","",IF(N(G30)&lt;=0,"なし",IF(H30="退会","退会前の分を役員会で相談",IF(H30="確認中","4つを確かめる",IF(I30="","1回目の手紙",IF(J30="","2回目の手紙",IF(K30="","会長から3回目の手紙","役員会で相談")))))))</f>
      </c>
    </row>
    <row r="31" ht="22" customHeight="1" spans="1:15" x14ac:dyDescent="0.25">
      <c r="A31" s="6">
        <f>IF(C31="","",ROW()-3)</f>
      </c>
      <c r="B31" s="7"/>
      <c r="C31" s="7"/>
      <c r="D31" s="8"/>
      <c r="E31" s="9"/>
      <c r="F31" s="9"/>
      <c r="G31" s="10">
        <f>IF(C31="","",N(E31)-N(F31))</f>
      </c>
      <c r="H31" s="11"/>
      <c r="I31" s="12"/>
      <c r="J31" s="12"/>
      <c r="K31" s="12"/>
      <c r="L31" s="12"/>
      <c r="M31" s="13"/>
      <c r="N31" s="12"/>
      <c r="O31" s="14">
        <f>IF(C31="","",IF(N(G31)&lt;=0,"なし",IF(H31="退会","退会前の分を役員会で相談",IF(H31="確認中","4つを確かめる",IF(I31="","1回目の手紙",IF(J31="","2回目の手紙",IF(K31="","会長から3回目の手紙","役員会で相談")))))))</f>
      </c>
    </row>
    <row r="32" ht="22" customHeight="1" spans="1:15" x14ac:dyDescent="0.25">
      <c r="A32" s="6">
        <f>IF(C32="","",ROW()-3)</f>
      </c>
      <c r="B32" s="7"/>
      <c r="C32" s="7"/>
      <c r="D32" s="8"/>
      <c r="E32" s="9"/>
      <c r="F32" s="9"/>
      <c r="G32" s="10">
        <f>IF(C32="","",N(E32)-N(F32))</f>
      </c>
      <c r="H32" s="11"/>
      <c r="I32" s="12"/>
      <c r="J32" s="12"/>
      <c r="K32" s="12"/>
      <c r="L32" s="12"/>
      <c r="M32" s="13"/>
      <c r="N32" s="12"/>
      <c r="O32" s="14">
        <f>IF(C32="","",IF(N(G32)&lt;=0,"なし",IF(H32="退会","退会前の分を役員会で相談",IF(H32="確認中","4つを確かめる",IF(I32="","1回目の手紙",IF(J32="","2回目の手紙",IF(K32="","会長から3回目の手紙","役員会で相談")))))))</f>
      </c>
    </row>
    <row r="33" ht="22" customHeight="1" spans="1:15" x14ac:dyDescent="0.25">
      <c r="A33" s="6">
        <f>IF(C33="","",ROW()-3)</f>
      </c>
      <c r="B33" s="7"/>
      <c r="C33" s="7"/>
      <c r="D33" s="8"/>
      <c r="E33" s="9"/>
      <c r="F33" s="9"/>
      <c r="G33" s="10">
        <f>IF(C33="","",N(E33)-N(F33))</f>
      </c>
      <c r="H33" s="11"/>
      <c r="I33" s="12"/>
      <c r="J33" s="12"/>
      <c r="K33" s="12"/>
      <c r="L33" s="12"/>
      <c r="M33" s="13"/>
      <c r="N33" s="12"/>
      <c r="O33" s="14">
        <f>IF(C33="","",IF(N(G33)&lt;=0,"なし",IF(H33="退会","退会前の分を役員会で相談",IF(H33="確認中","4つを確かめる",IF(I33="","1回目の手紙",IF(J33="","2回目の手紙",IF(K33="","会長から3回目の手紙","役員会で相談")))))))</f>
      </c>
    </row>
    <row r="34" ht="22" customHeight="1" spans="1:15" x14ac:dyDescent="0.25">
      <c r="A34" s="6">
        <f>IF(C34="","",ROW()-3)</f>
      </c>
      <c r="B34" s="7"/>
      <c r="C34" s="7"/>
      <c r="D34" s="8"/>
      <c r="E34" s="9"/>
      <c r="F34" s="9"/>
      <c r="G34" s="10">
        <f>IF(C34="","",N(E34)-N(F34))</f>
      </c>
      <c r="H34" s="11"/>
      <c r="I34" s="12"/>
      <c r="J34" s="12"/>
      <c r="K34" s="12"/>
      <c r="L34" s="12"/>
      <c r="M34" s="13"/>
      <c r="N34" s="12"/>
      <c r="O34" s="14">
        <f>IF(C34="","",IF(N(G34)&lt;=0,"なし",IF(H34="退会","退会前の分を役員会で相談",IF(H34="確認中","4つを確かめる",IF(I34="","1回目の手紙",IF(J34="","2回目の手紙",IF(K34="","会長から3回目の手紙","役員会で相談")))))))</f>
      </c>
    </row>
    <row r="35" ht="22" customHeight="1" spans="1:15" x14ac:dyDescent="0.25">
      <c r="A35" s="6">
        <f>IF(C35="","",ROW()-3)</f>
      </c>
      <c r="B35" s="7"/>
      <c r="C35" s="7"/>
      <c r="D35" s="8"/>
      <c r="E35" s="9"/>
      <c r="F35" s="9"/>
      <c r="G35" s="10">
        <f>IF(C35="","",N(E35)-N(F35))</f>
      </c>
      <c r="H35" s="11"/>
      <c r="I35" s="12"/>
      <c r="J35" s="12"/>
      <c r="K35" s="12"/>
      <c r="L35" s="12"/>
      <c r="M35" s="13"/>
      <c r="N35" s="12"/>
      <c r="O35" s="14">
        <f>IF(C35="","",IF(N(G35)&lt;=0,"なし",IF(H35="退会","退会前の分を役員会で相談",IF(H35="確認中","4つを確かめる",IF(I35="","1回目の手紙",IF(J35="","2回目の手紙",IF(K35="","会長から3回目の手紙","役員会で相談")))))))</f>
      </c>
    </row>
    <row r="36" ht="22" customHeight="1" spans="1:15" x14ac:dyDescent="0.25">
      <c r="A36" s="6">
        <f>IF(C36="","",ROW()-3)</f>
      </c>
      <c r="B36" s="7"/>
      <c r="C36" s="7"/>
      <c r="D36" s="8"/>
      <c r="E36" s="9"/>
      <c r="F36" s="9"/>
      <c r="G36" s="10">
        <f>IF(C36="","",N(E36)-N(F36))</f>
      </c>
      <c r="H36" s="11"/>
      <c r="I36" s="12"/>
      <c r="J36" s="12"/>
      <c r="K36" s="12"/>
      <c r="L36" s="12"/>
      <c r="M36" s="13"/>
      <c r="N36" s="12"/>
      <c r="O36" s="14">
        <f>IF(C36="","",IF(N(G36)&lt;=0,"なし",IF(H36="退会","退会前の分を役員会で相談",IF(H36="確認中","4つを確かめる",IF(I36="","1回目の手紙",IF(J36="","2回目の手紙",IF(K36="","会長から3回目の手紙","役員会で相談")))))))</f>
      </c>
    </row>
    <row r="37" ht="22" customHeight="1" spans="1:15" x14ac:dyDescent="0.25">
      <c r="A37" s="6">
        <f>IF(C37="","",ROW()-3)</f>
      </c>
      <c r="B37" s="7"/>
      <c r="C37" s="7"/>
      <c r="D37" s="8"/>
      <c r="E37" s="9"/>
      <c r="F37" s="9"/>
      <c r="G37" s="10">
        <f>IF(C37="","",N(E37)-N(F37))</f>
      </c>
      <c r="H37" s="11"/>
      <c r="I37" s="12"/>
      <c r="J37" s="12"/>
      <c r="K37" s="12"/>
      <c r="L37" s="12"/>
      <c r="M37" s="13"/>
      <c r="N37" s="12"/>
      <c r="O37" s="14">
        <f>IF(C37="","",IF(N(G37)&lt;=0,"なし",IF(H37="退会","退会前の分を役員会で相談",IF(H37="確認中","4つを確かめる",IF(I37="","1回目の手紙",IF(J37="","2回目の手紙",IF(K37="","会長から3回目の手紙","役員会で相談")))))))</f>
      </c>
    </row>
    <row r="38" ht="22" customHeight="1" spans="1:15" x14ac:dyDescent="0.25">
      <c r="A38" s="6">
        <f>IF(C38="","",ROW()-3)</f>
      </c>
      <c r="B38" s="7"/>
      <c r="C38" s="7"/>
      <c r="D38" s="8"/>
      <c r="E38" s="9"/>
      <c r="F38" s="9"/>
      <c r="G38" s="10">
        <f>IF(C38="","",N(E38)-N(F38))</f>
      </c>
      <c r="H38" s="11"/>
      <c r="I38" s="12"/>
      <c r="J38" s="12"/>
      <c r="K38" s="12"/>
      <c r="L38" s="12"/>
      <c r="M38" s="13"/>
      <c r="N38" s="12"/>
      <c r="O38" s="14">
        <f>IF(C38="","",IF(N(G38)&lt;=0,"なし",IF(H38="退会","退会前の分を役員会で相談",IF(H38="確認中","4つを確かめる",IF(I38="","1回目の手紙",IF(J38="","2回目の手紙",IF(K38="","会長から3回目の手紙","役員会で相談")))))))</f>
      </c>
    </row>
    <row r="39" ht="22" customHeight="1" spans="1:15" x14ac:dyDescent="0.25">
      <c r="A39" s="6">
        <f>IF(C39="","",ROW()-3)</f>
      </c>
      <c r="B39" s="7"/>
      <c r="C39" s="7"/>
      <c r="D39" s="8"/>
      <c r="E39" s="9"/>
      <c r="F39" s="9"/>
      <c r="G39" s="10">
        <f>IF(C39="","",N(E39)-N(F39))</f>
      </c>
      <c r="H39" s="11"/>
      <c r="I39" s="12"/>
      <c r="J39" s="12"/>
      <c r="K39" s="12"/>
      <c r="L39" s="12"/>
      <c r="M39" s="13"/>
      <c r="N39" s="12"/>
      <c r="O39" s="14">
        <f>IF(C39="","",IF(N(G39)&lt;=0,"なし",IF(H39="退会","退会前の分を役員会で相談",IF(H39="確認中","4つを確かめる",IF(I39="","1回目の手紙",IF(J39="","2回目の手紙",IF(K39="","会長から3回目の手紙","役員会で相談")))))))</f>
      </c>
    </row>
    <row r="40" ht="22" customHeight="1" spans="1:15" x14ac:dyDescent="0.25">
      <c r="A40" s="6">
        <f>IF(C40="","",ROW()-3)</f>
      </c>
      <c r="B40" s="7"/>
      <c r="C40" s="7"/>
      <c r="D40" s="8"/>
      <c r="E40" s="9"/>
      <c r="F40" s="9"/>
      <c r="G40" s="10">
        <f>IF(C40="","",N(E40)-N(F40))</f>
      </c>
      <c r="H40" s="11"/>
      <c r="I40" s="12"/>
      <c r="J40" s="12"/>
      <c r="K40" s="12"/>
      <c r="L40" s="12"/>
      <c r="M40" s="13"/>
      <c r="N40" s="12"/>
      <c r="O40" s="14">
        <f>IF(C40="","",IF(N(G40)&lt;=0,"なし",IF(H40="退会","退会前の分を役員会で相談",IF(H40="確認中","4つを確かめる",IF(I40="","1回目の手紙",IF(J40="","2回目の手紙",IF(K40="","会長から3回目の手紙","役員会で相談")))))))</f>
      </c>
    </row>
    <row r="41" ht="22" customHeight="1" spans="1:15" x14ac:dyDescent="0.25">
      <c r="A41" s="6">
        <f>IF(C41="","",ROW()-3)</f>
      </c>
      <c r="B41" s="7"/>
      <c r="C41" s="7"/>
      <c r="D41" s="8"/>
      <c r="E41" s="9"/>
      <c r="F41" s="9"/>
      <c r="G41" s="10">
        <f>IF(C41="","",N(E41)-N(F41))</f>
      </c>
      <c r="H41" s="11"/>
      <c r="I41" s="12"/>
      <c r="J41" s="12"/>
      <c r="K41" s="12"/>
      <c r="L41" s="12"/>
      <c r="M41" s="13"/>
      <c r="N41" s="12"/>
      <c r="O41" s="14">
        <f>IF(C41="","",IF(N(G41)&lt;=0,"なし",IF(H41="退会","退会前の分を役員会で相談",IF(H41="確認中","4つを確かめる",IF(I41="","1回目の手紙",IF(J41="","2回目の手紙",IF(K41="","会長から3回目の手紙","役員会で相談")))))))</f>
      </c>
    </row>
    <row r="42" ht="22" customHeight="1" spans="1:15" x14ac:dyDescent="0.25">
      <c r="A42" s="6">
        <f>IF(C42="","",ROW()-3)</f>
      </c>
      <c r="B42" s="7"/>
      <c r="C42" s="7"/>
      <c r="D42" s="8"/>
      <c r="E42" s="9"/>
      <c r="F42" s="9"/>
      <c r="G42" s="10">
        <f>IF(C42="","",N(E42)-N(F42))</f>
      </c>
      <c r="H42" s="11"/>
      <c r="I42" s="12"/>
      <c r="J42" s="12"/>
      <c r="K42" s="12"/>
      <c r="L42" s="12"/>
      <c r="M42" s="13"/>
      <c r="N42" s="12"/>
      <c r="O42" s="14">
        <f>IF(C42="","",IF(N(G42)&lt;=0,"なし",IF(H42="退会","退会前の分を役員会で相談",IF(H42="確認中","4つを確かめる",IF(I42="","1回目の手紙",IF(J42="","2回目の手紙",IF(K42="","会長から3回目の手紙","役員会で相談")))))))</f>
      </c>
    </row>
    <row r="43" ht="22" customHeight="1" spans="1:15" x14ac:dyDescent="0.25">
      <c r="A43" s="6">
        <f>IF(C43="","",ROW()-3)</f>
      </c>
      <c r="B43" s="7"/>
      <c r="C43" s="7"/>
      <c r="D43" s="8"/>
      <c r="E43" s="9"/>
      <c r="F43" s="9"/>
      <c r="G43" s="10">
        <f>IF(C43="","",N(E43)-N(F43))</f>
      </c>
      <c r="H43" s="11"/>
      <c r="I43" s="12"/>
      <c r="J43" s="12"/>
      <c r="K43" s="12"/>
      <c r="L43" s="12"/>
      <c r="M43" s="13"/>
      <c r="N43" s="12"/>
      <c r="O43" s="14">
        <f>IF(C43="","",IF(N(G43)&lt;=0,"なし",IF(H43="退会","退会前の分を役員会で相談",IF(H43="確認中","4つを確かめる",IF(I43="","1回目の手紙",IF(J43="","2回目の手紙",IF(K43="","会長から3回目の手紙","役員会で相談")))))))</f>
      </c>
    </row>
    <row r="44" ht="22" customHeight="1" spans="1:15" x14ac:dyDescent="0.25">
      <c r="A44" s="6">
        <f>IF(C44="","",ROW()-3)</f>
      </c>
      <c r="B44" s="7"/>
      <c r="C44" s="7"/>
      <c r="D44" s="8"/>
      <c r="E44" s="9"/>
      <c r="F44" s="9"/>
      <c r="G44" s="10">
        <f>IF(C44="","",N(E44)-N(F44))</f>
      </c>
      <c r="H44" s="11"/>
      <c r="I44" s="12"/>
      <c r="J44" s="12"/>
      <c r="K44" s="12"/>
      <c r="L44" s="12"/>
      <c r="M44" s="13"/>
      <c r="N44" s="12"/>
      <c r="O44" s="14">
        <f>IF(C44="","",IF(N(G44)&lt;=0,"なし",IF(H44="退会","退会前の分を役員会で相談",IF(H44="確認中","4つを確かめる",IF(I44="","1回目の手紙",IF(J44="","2回目の手紙",IF(K44="","会長から3回目の手紙","役員会で相談")))))))</f>
      </c>
    </row>
    <row r="45" ht="22" customHeight="1" spans="1:15" x14ac:dyDescent="0.25">
      <c r="A45" s="6">
        <f>IF(C45="","",ROW()-3)</f>
      </c>
      <c r="B45" s="7"/>
      <c r="C45" s="7"/>
      <c r="D45" s="8"/>
      <c r="E45" s="9"/>
      <c r="F45" s="9"/>
      <c r="G45" s="10">
        <f>IF(C45="","",N(E45)-N(F45))</f>
      </c>
      <c r="H45" s="11"/>
      <c r="I45" s="12"/>
      <c r="J45" s="12"/>
      <c r="K45" s="12"/>
      <c r="L45" s="12"/>
      <c r="M45" s="13"/>
      <c r="N45" s="12"/>
      <c r="O45" s="14">
        <f>IF(C45="","",IF(N(G45)&lt;=0,"なし",IF(H45="退会","退会前の分を役員会で相談",IF(H45="確認中","4つを確かめる",IF(I45="","1回目の手紙",IF(J45="","2回目の手紙",IF(K45="","会長から3回目の手紙","役員会で相談")))))))</f>
      </c>
    </row>
    <row r="46" ht="22" customHeight="1" spans="1:15" x14ac:dyDescent="0.25">
      <c r="A46" s="6">
        <f>IF(C46="","",ROW()-3)</f>
      </c>
      <c r="B46" s="7"/>
      <c r="C46" s="7"/>
      <c r="D46" s="8"/>
      <c r="E46" s="9"/>
      <c r="F46" s="9"/>
      <c r="G46" s="10">
        <f>IF(C46="","",N(E46)-N(F46))</f>
      </c>
      <c r="H46" s="11"/>
      <c r="I46" s="12"/>
      <c r="J46" s="12"/>
      <c r="K46" s="12"/>
      <c r="L46" s="12"/>
      <c r="M46" s="13"/>
      <c r="N46" s="12"/>
      <c r="O46" s="14">
        <f>IF(C46="","",IF(N(G46)&lt;=0,"なし",IF(H46="退会","退会前の分を役員会で相談",IF(H46="確認中","4つを確かめる",IF(I46="","1回目の手紙",IF(J46="","2回目の手紙",IF(K46="","会長から3回目の手紙","役員会で相談")))))))</f>
      </c>
    </row>
    <row r="47" ht="22" customHeight="1" spans="1:15" x14ac:dyDescent="0.25">
      <c r="A47" s="6">
        <f>IF(C47="","",ROW()-3)</f>
      </c>
      <c r="B47" s="7"/>
      <c r="C47" s="7"/>
      <c r="D47" s="8"/>
      <c r="E47" s="9"/>
      <c r="F47" s="9"/>
      <c r="G47" s="10">
        <f>IF(C47="","",N(E47)-N(F47))</f>
      </c>
      <c r="H47" s="11"/>
      <c r="I47" s="12"/>
      <c r="J47" s="12"/>
      <c r="K47" s="12"/>
      <c r="L47" s="12"/>
      <c r="M47" s="13"/>
      <c r="N47" s="12"/>
      <c r="O47" s="14">
        <f>IF(C47="","",IF(N(G47)&lt;=0,"なし",IF(H47="退会","退会前の分を役員会で相談",IF(H47="確認中","4つを確かめる",IF(I47="","1回目の手紙",IF(J47="","2回目の手紙",IF(K47="","会長から3回目の手紙","役員会で相談")))))))</f>
      </c>
    </row>
    <row r="48" ht="22" customHeight="1" spans="1:15" x14ac:dyDescent="0.25">
      <c r="A48" s="6">
        <f>IF(C48="","",ROW()-3)</f>
      </c>
      <c r="B48" s="7"/>
      <c r="C48" s="7"/>
      <c r="D48" s="8"/>
      <c r="E48" s="9"/>
      <c r="F48" s="9"/>
      <c r="G48" s="10">
        <f>IF(C48="","",N(E48)-N(F48))</f>
      </c>
      <c r="H48" s="11"/>
      <c r="I48" s="12"/>
      <c r="J48" s="12"/>
      <c r="K48" s="12"/>
      <c r="L48" s="12"/>
      <c r="M48" s="13"/>
      <c r="N48" s="12"/>
      <c r="O48" s="14">
        <f>IF(C48="","",IF(N(G48)&lt;=0,"なし",IF(H48="退会","退会前の分を役員会で相談",IF(H48="確認中","4つを確かめる",IF(I48="","1回目の手紙",IF(J48="","2回目の手紙",IF(K48="","会長から3回目の手紙","役員会で相談")))))))</f>
      </c>
    </row>
    <row r="49" ht="22" customHeight="1" spans="1:15" x14ac:dyDescent="0.25">
      <c r="A49" s="6">
        <f>IF(C49="","",ROW()-3)</f>
      </c>
      <c r="B49" s="7"/>
      <c r="C49" s="7"/>
      <c r="D49" s="8"/>
      <c r="E49" s="9"/>
      <c r="F49" s="9"/>
      <c r="G49" s="10">
        <f>IF(C49="","",N(E49)-N(F49))</f>
      </c>
      <c r="H49" s="11"/>
      <c r="I49" s="12"/>
      <c r="J49" s="12"/>
      <c r="K49" s="12"/>
      <c r="L49" s="12"/>
      <c r="M49" s="13"/>
      <c r="N49" s="12"/>
      <c r="O49" s="14">
        <f>IF(C49="","",IF(N(G49)&lt;=0,"なし",IF(H49="退会","退会前の分を役員会で相談",IF(H49="確認中","4つを確かめる",IF(I49="","1回目の手紙",IF(J49="","2回目の手紙",IF(K49="","会長から3回目の手紙","役員会で相談")))))))</f>
      </c>
    </row>
    <row r="50" ht="22" customHeight="1" spans="1:15" x14ac:dyDescent="0.25">
      <c r="A50" s="6">
        <f>IF(C50="","",ROW()-3)</f>
      </c>
      <c r="B50" s="7"/>
      <c r="C50" s="7"/>
      <c r="D50" s="8"/>
      <c r="E50" s="9"/>
      <c r="F50" s="9"/>
      <c r="G50" s="10">
        <f>IF(C50="","",N(E50)-N(F50))</f>
      </c>
      <c r="H50" s="11"/>
      <c r="I50" s="12"/>
      <c r="J50" s="12"/>
      <c r="K50" s="12"/>
      <c r="L50" s="12"/>
      <c r="M50" s="13"/>
      <c r="N50" s="12"/>
      <c r="O50" s="14">
        <f>IF(C50="","",IF(N(G50)&lt;=0,"なし",IF(H50="退会","退会前の分を役員会で相談",IF(H50="確認中","4つを確かめる",IF(I50="","1回目の手紙",IF(J50="","2回目の手紙",IF(K50="","会長から3回目の手紙","役員会で相談")))))))</f>
      </c>
    </row>
    <row r="51" ht="22" customHeight="1" spans="1:15" x14ac:dyDescent="0.25">
      <c r="A51" s="6">
        <f>IF(C51="","",ROW()-3)</f>
      </c>
      <c r="B51" s="7"/>
      <c r="C51" s="7"/>
      <c r="D51" s="8"/>
      <c r="E51" s="9"/>
      <c r="F51" s="9"/>
      <c r="G51" s="10">
        <f>IF(C51="","",N(E51)-N(F51))</f>
      </c>
      <c r="H51" s="11"/>
      <c r="I51" s="12"/>
      <c r="J51" s="12"/>
      <c r="K51" s="12"/>
      <c r="L51" s="12"/>
      <c r="M51" s="13"/>
      <c r="N51" s="12"/>
      <c r="O51" s="14">
        <f>IF(C51="","",IF(N(G51)&lt;=0,"なし",IF(H51="退会","退会前の分を役員会で相談",IF(H51="確認中","4つを確かめる",IF(I51="","1回目の手紙",IF(J51="","2回目の手紙",IF(K51="","会長から3回目の手紙","役員会で相談")))))))</f>
      </c>
    </row>
    <row r="52" ht="22" customHeight="1" spans="1:15" x14ac:dyDescent="0.25">
      <c r="A52" s="6">
        <f>IF(C52="","",ROW()-3)</f>
      </c>
      <c r="B52" s="7"/>
      <c r="C52" s="7"/>
      <c r="D52" s="8"/>
      <c r="E52" s="9"/>
      <c r="F52" s="9"/>
      <c r="G52" s="10">
        <f>IF(C52="","",N(E52)-N(F52))</f>
      </c>
      <c r="H52" s="11"/>
      <c r="I52" s="12"/>
      <c r="J52" s="12"/>
      <c r="K52" s="12"/>
      <c r="L52" s="12"/>
      <c r="M52" s="13"/>
      <c r="N52" s="12"/>
      <c r="O52" s="14">
        <f>IF(C52="","",IF(N(G52)&lt;=0,"なし",IF(H52="退会","退会前の分を役員会で相談",IF(H52="確認中","4つを確かめる",IF(I52="","1回目の手紙",IF(J52="","2回目の手紙",IF(K52="","会長から3回目の手紙","役員会で相談")))))))</f>
      </c>
    </row>
    <row r="53" ht="22" customHeight="1" spans="1:15" x14ac:dyDescent="0.25">
      <c r="A53" s="6">
        <f>IF(C53="","",ROW()-3)</f>
      </c>
      <c r="B53" s="7"/>
      <c r="C53" s="7"/>
      <c r="D53" s="8"/>
      <c r="E53" s="9"/>
      <c r="F53" s="9"/>
      <c r="G53" s="10">
        <f>IF(C53="","",N(E53)-N(F53))</f>
      </c>
      <c r="H53" s="11"/>
      <c r="I53" s="12"/>
      <c r="J53" s="12"/>
      <c r="K53" s="12"/>
      <c r="L53" s="12"/>
      <c r="M53" s="13"/>
      <c r="N53" s="12"/>
      <c r="O53" s="14">
        <f>IF(C53="","",IF(N(G53)&lt;=0,"なし",IF(H53="退会","退会前の分を役員会で相談",IF(H53="確認中","4つを確かめる",IF(I53="","1回目の手紙",IF(J53="","2回目の手紙",IF(K53="","会長から3回目の手紙","役員会で相談")))))))</f>
      </c>
    </row>
  </sheetData>
  <sheetProtection sheet="1" formatColumns="0" formatRows="0"/>
  <mergeCells count="1">
    <mergeCell ref="A1:O1"/>
  </mergeCells>
  <dataValidations count="10">
    <dataValidation type="whole" allowBlank="1" showErrorMessage="1" errorTitle="年度" error="西暦の年（例 2026）を入れてください" sqref="D10:D53">
      <formula1>2000</formula1>
      <formula2>2100</formula2>
    </dataValidation>
    <dataValidation type="whole" allowBlank="1" showErrorMessage="1" errorTitle="年度" error="西暦の年（例 2026）を入れてください" sqref="D4:D53">
      <formula1>2000</formula1>
      <formula2>2100</formula2>
    </dataValidation>
    <dataValidation type="whole" operator="greaterThanOrEqual" allowBlank="1" showErrorMessage="1" errorTitle="金額" error="0 以上の整数を入れてください" sqref="E10:F53">
      <formula1>0</formula1>
    </dataValidation>
    <dataValidation type="whole" operator="greaterThanOrEqual" allowBlank="1" showErrorMessage="1" errorTitle="金額" error="0 以上の整数を入れてください" sqref="E4:F53">
      <formula1>0</formula1>
    </dataValidation>
    <dataValidation type="list" allowBlank="1" showErrorMessage="1" errorTitle="状況" error="「確認中」「お願い中」「相談中」「払い済み」「退会」から選んでください" sqref="H10:H53">
      <formula1>"確認中,お願い中,相談中,払い済み,退会"</formula1>
    </dataValidation>
    <dataValidation type="list" allowBlank="1" showErrorMessage="1" errorTitle="状況" error="「確認中」「お願い中」「相談中」「払い済み」「退会」から選んでください" sqref="H4:H53">
      <formula1>"確認中,お願い中,相談中,払い済み,退会"</formula1>
    </dataValidation>
    <dataValidation type="date" operator="greaterThan" allowBlank="1" showErrorMessage="1" errorTitle="日付" error="日付を 2026/6/15 の形で入れてください" sqref="I10:L53">
      <formula1>36526</formula1>
    </dataValidation>
    <dataValidation type="date" operator="greaterThan" allowBlank="1" showErrorMessage="1" errorTitle="日付" error="日付を 2026/6/15 の形で入れてください" sqref="I4:L53">
      <formula1>36526</formula1>
    </dataValidation>
    <dataValidation type="date" operator="greaterThan" allowBlank="1" showErrorMessage="1" errorTitle="日付" error="日付を 2026/6/15 の形で入れてください" sqref="N10:N53">
      <formula1>36526</formula1>
    </dataValidation>
    <dataValidation type="date" operator="greaterThan" allowBlank="1" showErrorMessage="1" errorTitle="日付" error="日付を 2026/6/15 の形で入れてください" sqref="N4:N53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FormatPr defaultRowHeight="15" outlineLevelRow="0" outlineLevelCol="0" x14ac:dyDescent="55"/>
  <cols>
    <col min="1" max="1" width="22" customWidth="1"/>
    <col min="2" max="2" width="30" customWidth="1"/>
    <col min="3" max="3" width="3" customWidth="1"/>
    <col min="4" max="8" width="17" customWidth="1"/>
  </cols>
  <sheetData>
    <row r="1" ht="28" customHeight="1" spans="1:1" x14ac:dyDescent="0.25">
      <c r="A1" s="1" t="s">
        <v>51</v>
      </c>
    </row>
    <row r="2" ht="20" customHeight="1" spans="1:1" x14ac:dyDescent="0.25">
      <c r="A2" s="18" t="s">
        <v>52</v>
      </c>
    </row>
    <row r="3" ht="24" customHeight="1" spans="1:8" x14ac:dyDescent="0.25">
      <c r="A3" s="19" t="s">
        <v>53</v>
      </c>
      <c r="B3" s="7" t="s">
        <v>54</v>
      </c>
      <c r="D3" s="20">
        <f>IF(OR(OR($B$9="",$B$10=""),B12=""),"",TEXT(B12,"yyyy年m月d日"))</f>
      </c>
      <c r="E3" s="20"/>
      <c r="F3" s="20"/>
      <c r="G3" s="20"/>
      <c r="H3" s="20"/>
    </row>
    <row r="4" ht="24" customHeight="1" spans="1:2" x14ac:dyDescent="0.25">
      <c r="A4" s="19" t="s">
        <v>55</v>
      </c>
      <c r="B4" s="7" t="s">
        <v>56</v>
      </c>
    </row>
    <row r="5" ht="24" customHeight="1" spans="1:8" x14ac:dyDescent="0.25">
      <c r="A5" s="19" t="s">
        <v>57</v>
      </c>
      <c r="B5" s="7" t="s">
        <v>58</v>
      </c>
      <c r="D5" s="21">
        <f>IF(OR(OR($B$9="",$B$10=""),$B$17=""),"",$B$17&amp;" 様")</f>
      </c>
      <c r="E5" s="21"/>
      <c r="F5" s="21"/>
      <c r="G5" s="21"/>
      <c r="H5" s="21"/>
    </row>
    <row r="6" ht="24" customHeight="1" spans="1:2" x14ac:dyDescent="0.25">
      <c r="A6" s="19" t="s">
        <v>59</v>
      </c>
      <c r="B6" s="7" t="s">
        <v>60</v>
      </c>
    </row>
    <row r="7" ht="46" customHeight="1" spans="1:8" x14ac:dyDescent="0.25">
      <c r="A7" s="19" t="s">
        <v>61</v>
      </c>
      <c r="B7" s="7" t="s">
        <v>62</v>
      </c>
      <c r="D7" s="20">
        <f>IF(OR($B$9="",$B$10=""),"",IF(N(B10)=3,B3&amp;" 会長 "&amp;B4,B3&amp;" 会計 "&amp;B5))</f>
      </c>
      <c r="E7" s="20"/>
      <c r="F7" s="20"/>
      <c r="G7" s="20"/>
      <c r="H7" s="20"/>
    </row>
    <row r="8" ht="20" customHeight="1" spans="1:1" x14ac:dyDescent="0.25">
      <c r="A8" s="18" t="s">
        <v>63</v>
      </c>
    </row>
    <row r="9" ht="26.2" customHeight="1" spans="1:8" x14ac:dyDescent="0.25">
      <c r="A9" s="19" t="s">
        <v>64</v>
      </c>
      <c r="B9" s="22">
        <v>4</v>
      </c>
      <c r="D9" s="23">
        <f>IF(OR($B$9="",$B$10=""),"",CHOOSE(N(B10)+1,"","会費のお支払いについてのお知らせ","会費のお支払いについて（再度のお願い）","会費のことで、一度お話をうかがえませんか"))</f>
      </c>
      <c r="E9" s="23"/>
      <c r="F9" s="23"/>
      <c r="G9" s="23"/>
      <c r="H9" s="23"/>
    </row>
    <row r="10" ht="24" customHeight="1" spans="1:2" x14ac:dyDescent="0.25">
      <c r="A10" s="19" t="s">
        <v>65</v>
      </c>
      <c r="B10" s="22">
        <v>1</v>
      </c>
    </row>
    <row r="11" ht="39.2" customHeight="1" spans="1:8" x14ac:dyDescent="0.25">
      <c r="A11" s="19" t="s">
        <v>66</v>
      </c>
      <c r="B11" s="24">
        <v>46326</v>
      </c>
      <c r="D11" s="25">
        <f>IF(OR($B$9="",$B$10=""),"",CHOOSE(N(B10)+1,"","日ごろより自治会の活動にご協力いただき、ありがとうございます。行き違いでしたら申し訳ありませんが、会費のことでお知らせいたします。","日ごろより自治会の活動にご協力いただき、ありがとうございます。","日ごろより自治会の活動にご協力いただき、ありがとうございます。"))</f>
      </c>
      <c r="E11" s="25"/>
      <c r="F11" s="25"/>
      <c r="G11" s="25"/>
      <c r="H11" s="25"/>
    </row>
    <row r="12" ht="54.800000000000004" customHeight="1" spans="1:8" x14ac:dyDescent="0.25">
      <c r="A12" s="19" t="s">
        <v>67</v>
      </c>
      <c r="B12" s="24">
        <v>46305</v>
      </c>
      <c r="D12" s="25">
        <f>IF(OR($B$9="",$B$10=""),"",CHOOSE(N(B10)+1,"",$B$18&amp;"年度の自治会費"&amp;$B$19&amp;"を、会計ではまだお預かりできておりません。",$B$20&amp;"に、"&amp;$B$18&amp;"年度の自治会費についてお知らせをお送りしました。その後も、会計では"&amp;$B$19&amp;"をまだ確かめられておりません。",$B$18&amp;"年度の自治会費"&amp;$B$19&amp;"について、これまで会計から2回お知らせをお送りしました。2回目は"&amp;$B$21&amp;"です。"))</f>
      </c>
      <c r="E12" s="25"/>
      <c r="F12" s="25"/>
      <c r="G12" s="25"/>
      <c r="H12" s="25"/>
    </row>
    <row r="13" ht="39.2" customHeight="1" spans="1:8" x14ac:dyDescent="0.25">
      <c r="A13" s="19" t="s">
        <v>68</v>
      </c>
      <c r="B13" s="4">
        <f>IF($B$9="","",IFERROR(INDEX(未納一覧!$O$4:$O$53,MATCH($B$9,未納一覧!$A$4:$A$53,0)),""))</f>
      </c>
      <c r="D13" s="25">
        <f>IF(OR($B$9="",$B$10=""),"",CHOOSE(N(B10)+1,"","お手数ですが、"&amp;$B$7&amp;"。","お手数ですが、"&amp;$B$7&amp;"。","何かご事情がおありかもしれないと思い、一度お話をうかがえればと考えております。"))</f>
      </c>
      <c r="E13" s="25"/>
      <c r="F13" s="25"/>
      <c r="G13" s="25"/>
      <c r="H13" s="25"/>
    </row>
    <row r="14" ht="39.2" customHeight="1" spans="1:8" x14ac:dyDescent="0.25">
      <c r="A14" s="19" t="s">
        <v>69</v>
      </c>
      <c r="B14" s="14">
        <f>IF(OR(B9="",B10=""),"",IF(B13=CHOOSE(N(B10),"1回目の手紙","2回目の手紙","会長から3回目の手紙"),"一致","未納一覧の「次にすること」と回数が違います"))</f>
      </c>
      <c r="D14" s="25">
        <f>IF(OR($B$9="",$B$10=""),"",CHOOSE(N(B10)+1,"","お支払いは"&amp;$B$22&amp;"までにお願いいたします。","お支払いは"&amp;$B$22&amp;"までにお願いいたします。",$B$22&amp;"までに、会長か会計がお宅にうかがう日を決めさせていただけませんか。お電話でのご相談でもかまいません。"))</f>
      </c>
      <c r="E14" s="25"/>
      <c r="F14" s="25"/>
      <c r="G14" s="25"/>
      <c r="H14" s="25"/>
    </row>
    <row r="15" ht="54.800000000000004" customHeight="1" spans="4:8" x14ac:dyDescent="0.25">
      <c r="D15" s="25">
        <f>IF(OR($B$9="",$B$10=""),"",CHOOSE(N(B10)+1,"","ご事情があってすぐには難しい場合は、どうぞご相談ください。ご連絡は、会計の"&amp;$B$23&amp;"までお願いいたします。","一度にお支払いいただくのが難しい場合は、分けてお支払いいただく形もご相談に応じます。ご事情がおありでしたら、会計の"&amp;$B$23&amp;"までご連絡ください。","ご都合のよい日時を、会計の"&amp;$B$23&amp;"までお知らせください。"))</f>
      </c>
      <c r="E15" s="25"/>
      <c r="F15" s="25"/>
      <c r="G15" s="25"/>
      <c r="H15" s="25"/>
    </row>
    <row r="16" ht="20" customHeight="1" spans="1:1" x14ac:dyDescent="0.25">
      <c r="A16" s="18" t="s">
        <v>70</v>
      </c>
    </row>
    <row r="17" ht="23.6" customHeight="1" spans="1:8" x14ac:dyDescent="0.25">
      <c r="A17" s="19" t="s">
        <v>20</v>
      </c>
      <c r="B17" s="4">
        <f>IF($B$9="","",IFERROR(INDEX(未納一覧!$C$4:$C$53,MATCH($B$9,未納一覧!$A$4:$A$53,0))&amp;"",""))</f>
      </c>
      <c r="D17" s="25">
        <f>IF(OR($B$9="",$B$10=""),"","行き違いでお支払いいただいている場合は、失礼をお許しください。")</f>
      </c>
      <c r="E17" s="25"/>
      <c r="F17" s="25"/>
      <c r="G17" s="25"/>
      <c r="H17" s="25"/>
    </row>
    <row r="18" spans="1:2" x14ac:dyDescent="0.25">
      <c r="A18" s="19" t="s">
        <v>21</v>
      </c>
      <c r="B18" s="4">
        <f>IF($B$9="","",IFERROR(INDEX(未納一覧!$D$4:$D$53,MATCH($B$9,未納一覧!$A$4:$A$53,0))&amp;"",""))</f>
      </c>
    </row>
    <row r="19" spans="1:2" x14ac:dyDescent="0.25">
      <c r="A19" s="19" t="s">
        <v>24</v>
      </c>
      <c r="B19" s="4">
        <f>IF($B$9="","",IFERROR(TEXT(INDEX(未納一覧!$G$4:$G$53,MATCH($B$9,未納一覧!$A$4:$A$53,0)),"#,##0")&amp;" 円",""))</f>
      </c>
    </row>
    <row r="20" spans="1:2" x14ac:dyDescent="0.25">
      <c r="A20" s="19" t="s">
        <v>71</v>
      </c>
      <c r="B20" s="4">
        <f>IF($B$9="","",IFERROR(IF(N(INDEX(未納一覧!$I$4:$I$53,MATCH($B$9,未納一覧!$A$4:$A$53,0)))=0,"",TEXT(INDEX(未納一覧!$I$4:$I$53,MATCH($B$9,未納一覧!$A$4:$A$53,0)),"m月d日")),""))</f>
      </c>
    </row>
    <row r="21" spans="1:2" x14ac:dyDescent="0.25">
      <c r="A21" s="19" t="s">
        <v>72</v>
      </c>
      <c r="B21" s="4">
        <f>IF($B$9="","",IFERROR(IF(N(INDEX(未納一覧!$J$4:$J$53,MATCH($B$9,未納一覧!$A$4:$A$53,0)))=0,"",TEXT(INDEX(未納一覧!$J$4:$J$53,MATCH($B$9,未納一覧!$A$4:$A$53,0)),"m月d日")),""))</f>
      </c>
    </row>
    <row r="22" spans="1:2" x14ac:dyDescent="0.25">
      <c r="A22" s="19" t="s">
        <v>73</v>
      </c>
      <c r="B22" s="4">
        <f>IF(B11="","",TEXT(B11,"m月d日"))</f>
      </c>
    </row>
    <row r="23" spans="1:2" x14ac:dyDescent="0.25">
      <c r="A23" s="19" t="s">
        <v>74</v>
      </c>
      <c r="B23" s="4">
        <f>IF(B5="","",B5&amp;IF(B6="","","（"&amp;B6&amp;"）"))</f>
      </c>
    </row>
  </sheetData>
  <sheetProtection sheet="1" formatColumns="0" formatRows="0"/>
  <mergeCells count="10">
    <mergeCell ref="D3:H3"/>
    <mergeCell ref="D5:H5"/>
    <mergeCell ref="D7:H7"/>
    <mergeCell ref="D9:H9"/>
    <mergeCell ref="D11:H11"/>
    <mergeCell ref="D12:H12"/>
    <mergeCell ref="D13:H13"/>
    <mergeCell ref="D14:H14"/>
    <mergeCell ref="D15:H15"/>
    <mergeCell ref="D17:H17"/>
  </mergeCells>
  <dataValidations count="3">
    <dataValidation type="list" allowBlank="1" showErrorMessage="1" errorTitle="何回目" error="「1」「2」「3」から選んでください" sqref="B10">
      <formula1>"1,2,3"</formula1>
    </dataValidation>
    <dataValidation type="date" operator="greaterThan" allowBlank="1" showErrorMessage="1" errorTitle="日付" error="日付を 2026/6/15 の形で入れてください" sqref="B11:B12">
      <formula1>36526</formula1>
    </dataValidation>
    <dataValidation type="whole" allowBlank="1" showErrorMessage="1" errorTitle="未納一覧の No" error="1〜50 の整数を入れてください" sqref="B9">
      <formula1>1</formula1>
      <formula2>50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未納一覧</vt:lpstr>
      <vt:lpstr>お願いの手紙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2026-10-08T11:41:02Z</dcterms:created>
  <dcterms:modified xsi:type="dcterms:W3CDTF">2026-10-08T11:41:02Z</dcterms:modified>
</cp:coreProperties>
</file>