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登録の数" state="visible" r:id="rId5"/>
    <sheet sheetId="3" name="費用の比べ表" state="visible" r:id="rId6"/>
  </sheets>
  <definedNames>
    <definedName name="_xlnm.Print_Area" localSheetId="0">'使い方'!$A$1:$C$10</definedName>
    <definedName name="_xlnm.Print_Area" localSheetId="1">'登録の数'!$A$1:$F$23</definedName>
    <definedName name="_xlnm.Print_Area" localSheetId="2">'費用の比べ表'!$A$1:$P$13</definedName>
    <definedName name="_xlnm.Print_Titles" localSheetId="2">'費用の比べ表'!$3:$3</definedName>
  </definedNames>
  <calcPr calcId="171027" fullCalcOnLoad="1"/>
</workbook>
</file>

<file path=xl/sharedStrings.xml><?xml version="1.0" encoding="utf-8"?>
<sst xmlns="http://schemas.openxmlformats.org/spreadsheetml/2006/main" count="71" uniqueCount="59">
  <si>
    <t>回覧板デジタル化の費用の比べ表の使い方</t>
  </si>
  <si>
    <t>手順</t>
  </si>
  <si>
    <t>何をする</t>
  </si>
  <si>
    <t>どこに入れる</t>
  </si>
  <si>
    <t>班ごとに、世帯数と、LINE などに登録した世帯の数を入れる</t>
  </si>
  <si>
    <t>登録の数 A〜C 列</t>
  </si>
  <si>
    <t>「紙の回覧板」の列で、紙が要る班を確かめる</t>
  </si>
  <si>
    <t>登録の数 F 列・I9</t>
  </si>
  <si>
    <t>月の回覧の回数、1 回の紙の枚数、印刷 1 枚の単価を入れる</t>
  </si>
  <si>
    <t>費用の比べ表 P7〜P9</t>
  </si>
  <si>
    <t>アプリの料金は、市や事業者に聞いた金額に直す。初期費用があれば入れる</t>
  </si>
  <si>
    <t>費用の比べ表 D〜H 列</t>
  </si>
  <si>
    <t>「1年の費用」と「無料の通数に収まるか」を見て、役員会に出す</t>
  </si>
  <si>
    <t>費用の比べ表 L 列・P13</t>
  </si>
  <si>
    <t>紙の回覧板は 1 班に 1 部として数えます。料金は確かめた日のものです。申し込む前に公式のページと市の担当課で確かめてください。</t>
  </si>
  <si>
    <t>班ごとの登録の数</t>
  </si>
  <si>
    <t>班</t>
  </si>
  <si>
    <t>世帯数</t>
  </si>
  <si>
    <t>登録した世帯</t>
  </si>
  <si>
    <t>紙で回す世帯</t>
  </si>
  <si>
    <t>登録の割合</t>
  </si>
  <si>
    <t>紙の回覧板</t>
  </si>
  <si>
    <t>項目</t>
  </si>
  <si>
    <t>数</t>
  </si>
  <si>
    <t>班の数</t>
  </si>
  <si>
    <t>紙の回覧板が要る班</t>
  </si>
  <si>
    <t>回覧板デジタル化の費用の比べ表（1年）</t>
  </si>
  <si>
    <t>No</t>
  </si>
  <si>
    <t>方法</t>
  </si>
  <si>
    <t>紙だけか</t>
  </si>
  <si>
    <t>初期費用</t>
  </si>
  <si>
    <t>月額</t>
  </si>
  <si>
    <t>1IDあたり月額</t>
  </si>
  <si>
    <t>請求の単位（ID）</t>
  </si>
  <si>
    <t>IDの数</t>
  </si>
  <si>
    <t>月の利用料</t>
  </si>
  <si>
    <t>紙で回す班</t>
  </si>
  <si>
    <t>紙の費用（1年）</t>
  </si>
  <si>
    <t>1年の費用</t>
  </si>
  <si>
    <t>料金の出どころ・確かめた日</t>
  </si>
  <si>
    <t>値</t>
  </si>
  <si>
    <t>紙の回覧板だけ（今のまま）</t>
  </si>
  <si>
    <t>はい</t>
  </si>
  <si>
    <t>印刷代だけ</t>
  </si>
  <si>
    <t>LINEオープンチャット＋紙</t>
  </si>
  <si>
    <t>いいえ</t>
  </si>
  <si>
    <t>鹿児島市の手引き p.4（令和6年1月時点）。通信料は別</t>
  </si>
  <si>
    <t>LINE公式アカウント 無料のプラン＋紙</t>
  </si>
  <si>
    <t>LINEヤフー for Business 料金プラン（2026-10-12確認）。月200通まで</t>
  </si>
  <si>
    <t>自治会向けアプリ（結ネット・富山市の例）＋紙</t>
  </si>
  <si>
    <t>富山市のチラシ（令和8年度）。初期費用は市の補助あり。料金は市ごとに違う。初期費用は空欄のため、1年の費用に含まない</t>
  </si>
  <si>
    <t>月の回覧の回数</t>
  </si>
  <si>
    <t>自治会総合支援サービス PROプラス（私たちの製品）＋紙</t>
  </si>
  <si>
    <t>公式の料金ページ（2026-10-12確認）。年払いは16,500円</t>
  </si>
  <si>
    <t>1回の紙の枚数</t>
  </si>
  <si>
    <t>印刷1枚の単価（円）</t>
  </si>
  <si>
    <t>LINE公式アカウントの月の通数</t>
  </si>
  <si>
    <t>無料のプランの通数</t>
  </si>
  <si>
    <t>無料の通数に収まるか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</si>
</sst>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6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6B7280"/>
    </font>
    <font>
      <b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2" borderId="3" xfId="0" applyFill="1" applyBorder="1" applyAlignment="1" applyProtection="1">
      <alignment vertical="center" wrapText="1"/>
      <protection locked="0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2" borderId="3" xfId="0" applyFill="1" applyBorder="1" applyAlignment="1" applyProtection="1">
      <alignment horizontal="center" vertical="center"/>
      <protection locked="0"/>
    </xf>
    <xf numFmtId="3" fontId="0" fillId="2" borderId="3" xfId="0" applyNumberFormat="1" applyFill="1" applyBorder="1" applyAlignment="1" applyProtection="1">
      <alignment vertical="center" wrapText="1"/>
      <protection locked="0"/>
    </xf>
    <xf numFmtId="3" fontId="0" fillId="0" borderId="2" xfId="0" applyNumberFormat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0" fontId="5" fillId="2" borderId="3" xfId="0" applyFont="1" applyFill="1" applyBorder="1" applyAlignment="1" applyProtection="1">
      <alignment vertical="center" wrapText="1"/>
      <protection locked="0"/>
    </xf>
    <xf numFmtId="3" fontId="0" fillId="2" borderId="3" xfId="0" applyNumberForma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2">
    <dxf>
      <font>
        <b/>
        <color rgb="FF0D47A1"/>
      </font>
    </dxf>
    <dxf>
      <font>
        <b/>
        <color rgb="FF0D47A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FormatPr defaultRowHeight="15" outlineLevelRow="0" outlineLevelCol="0" x14ac:dyDescent="55"/>
  <cols>
    <col min="1" max="1" width="7" customWidth="1"/>
    <col min="2" max="2" width="56" customWidth="1"/>
    <col min="3" max="3" width="28" customWidth="1"/>
  </cols>
  <sheetData>
    <row r="1" ht="28" customHeight="1" spans="1:1" x14ac:dyDescent="0.25">
      <c r="A1" s="1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4" ht="36" customHeight="1" spans="1:3" x14ac:dyDescent="0.25">
      <c r="A4" s="3">
        <v>1</v>
      </c>
      <c r="B4" s="4" t="s">
        <v>4</v>
      </c>
      <c r="C4" s="4" t="s">
        <v>5</v>
      </c>
    </row>
    <row r="5" ht="36" customHeight="1" spans="1:3" x14ac:dyDescent="0.25">
      <c r="A5" s="3">
        <v>2</v>
      </c>
      <c r="B5" s="4" t="s">
        <v>6</v>
      </c>
      <c r="C5" s="4" t="s">
        <v>7</v>
      </c>
    </row>
    <row r="6" ht="36" customHeight="1" spans="1:3" x14ac:dyDescent="0.25">
      <c r="A6" s="3">
        <v>3</v>
      </c>
      <c r="B6" s="4" t="s">
        <v>8</v>
      </c>
      <c r="C6" s="4" t="s">
        <v>9</v>
      </c>
    </row>
    <row r="7" ht="36" customHeight="1" spans="1:3" x14ac:dyDescent="0.25">
      <c r="A7" s="3">
        <v>4</v>
      </c>
      <c r="B7" s="4" t="s">
        <v>10</v>
      </c>
      <c r="C7" s="4" t="s">
        <v>11</v>
      </c>
    </row>
    <row r="8" ht="36" customHeight="1" spans="1:3" x14ac:dyDescent="0.25">
      <c r="A8" s="3">
        <v>5</v>
      </c>
      <c r="B8" s="4" t="s">
        <v>12</v>
      </c>
      <c r="C8" s="4" t="s">
        <v>13</v>
      </c>
    </row>
    <row r="10" ht="36" customHeight="1" spans="1:3" x14ac:dyDescent="0.25">
      <c r="A10" s="5" t="s">
        <v>14</v>
      </c>
      <c r="B10" s="5"/>
      <c r="C10" s="5"/>
    </row>
  </sheetData>
  <sheetProtection sheet="1" formatColumns="0" formatRows="0"/>
  <mergeCells count="1">
    <mergeCell ref="A10:C10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2" width="10" customWidth="1"/>
    <col min="3" max="4" width="14" customWidth="1"/>
    <col min="5" max="6" width="12" customWidth="1"/>
    <col min="7" max="7" width="2" customWidth="1"/>
    <col min="8" max="8" width="20" customWidth="1"/>
    <col min="9" max="9" width="10" customWidth="1"/>
  </cols>
  <sheetData>
    <row r="1" ht="28" customHeight="1" spans="1:6" x14ac:dyDescent="0.25">
      <c r="A1" s="1" t="s">
        <v>15</v>
      </c>
      <c r="B1" s="1"/>
      <c r="C1" s="1"/>
      <c r="D1" s="1"/>
      <c r="E1" s="1"/>
      <c r="F1" s="1"/>
    </row>
    <row r="3" ht="30" customHeight="1" spans="1:9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H3" s="2" t="s">
        <v>22</v>
      </c>
      <c r="I3" s="2" t="s">
        <v>23</v>
      </c>
    </row>
    <row r="4" ht="20" customHeight="1" spans="1:9" x14ac:dyDescent="0.25">
      <c r="A4" s="6"/>
      <c r="B4" s="7"/>
      <c r="C4" s="7"/>
      <c r="D4" s="8">
        <f>IF(B4="","",B4-N(C4))</f>
      </c>
      <c r="E4" s="9">
        <f>IF(N(B4)=0,"",N(C4)/B4)</f>
      </c>
      <c r="F4" s="8">
        <f>IF(B4="","",IF(D4&gt;0,"要る","要らない"))</f>
      </c>
      <c r="H4" s="10" t="s">
        <v>17</v>
      </c>
      <c r="I4" s="8">
        <f>SUM(B4:B23)</f>
      </c>
    </row>
    <row r="5" ht="20" customHeight="1" spans="1:9" x14ac:dyDescent="0.25">
      <c r="A5" s="6"/>
      <c r="B5" s="7"/>
      <c r="C5" s="7"/>
      <c r="D5" s="8">
        <f>IF(B5="","",B5-N(C5))</f>
      </c>
      <c r="E5" s="9">
        <f>IF(N(B5)=0,"",N(C5)/B5)</f>
      </c>
      <c r="F5" s="8">
        <f>IF(B5="","",IF(D5&gt;0,"要る","要らない"))</f>
      </c>
      <c r="H5" s="10" t="s">
        <v>18</v>
      </c>
      <c r="I5" s="8">
        <f>SUM(C4:C23)</f>
      </c>
    </row>
    <row r="6" ht="20" customHeight="1" spans="1:9" x14ac:dyDescent="0.25">
      <c r="A6" s="6"/>
      <c r="B6" s="7"/>
      <c r="C6" s="7"/>
      <c r="D6" s="8">
        <f>IF(B6="","",B6-N(C6))</f>
      </c>
      <c r="E6" s="9">
        <f>IF(N(B6)=0,"",N(C6)/B6)</f>
      </c>
      <c r="F6" s="8">
        <f>IF(B6="","",IF(D6&gt;0,"要る","要らない"))</f>
      </c>
      <c r="H6" s="10" t="s">
        <v>19</v>
      </c>
      <c r="I6" s="8">
        <f>SUM(D4:D23)</f>
      </c>
    </row>
    <row r="7" ht="20" customHeight="1" spans="1:9" x14ac:dyDescent="0.25">
      <c r="A7" s="6"/>
      <c r="B7" s="7"/>
      <c r="C7" s="7"/>
      <c r="D7" s="8">
        <f>IF(B7="","",B7-N(C7))</f>
      </c>
      <c r="E7" s="9">
        <f>IF(N(B7)=0,"",N(C7)/B7)</f>
      </c>
      <c r="F7" s="8">
        <f>IF(B7="","",IF(D7&gt;0,"要る","要らない"))</f>
      </c>
      <c r="H7" s="10" t="s">
        <v>20</v>
      </c>
      <c r="I7" s="9">
        <f>IF(I4=0,"",I5/I4)</f>
      </c>
    </row>
    <row r="8" ht="20" customHeight="1" spans="1:9" x14ac:dyDescent="0.25">
      <c r="A8" s="6"/>
      <c r="B8" s="7"/>
      <c r="C8" s="7"/>
      <c r="D8" s="8">
        <f>IF(B8="","",B8-N(C8))</f>
      </c>
      <c r="E8" s="9">
        <f>IF(N(B8)=0,"",N(C8)/B8)</f>
      </c>
      <c r="F8" s="8">
        <f>IF(B8="","",IF(D8&gt;0,"要る","要らない"))</f>
      </c>
      <c r="H8" s="10" t="s">
        <v>24</v>
      </c>
      <c r="I8" s="8">
        <f>COUNT(B4:B23)</f>
      </c>
    </row>
    <row r="9" ht="20" customHeight="1" spans="1:9" x14ac:dyDescent="0.25">
      <c r="A9" s="6"/>
      <c r="B9" s="7"/>
      <c r="C9" s="7"/>
      <c r="D9" s="8">
        <f>IF(B9="","",B9-N(C9))</f>
      </c>
      <c r="E9" s="9">
        <f>IF(N(B9)=0,"",N(C9)/B9)</f>
      </c>
      <c r="F9" s="8">
        <f>IF(B9="","",IF(D9&gt;0,"要る","要らない"))</f>
      </c>
      <c r="H9" s="10" t="s">
        <v>25</v>
      </c>
      <c r="I9" s="11">
        <f>COUNTIF(F4:F23,"要る")</f>
      </c>
    </row>
    <row r="10" ht="20" customHeight="1" spans="1:6" x14ac:dyDescent="0.25">
      <c r="A10" s="6"/>
      <c r="B10" s="7"/>
      <c r="C10" s="7"/>
      <c r="D10" s="8">
        <f>IF(B10="","",B10-N(C10))</f>
      </c>
      <c r="E10" s="9">
        <f>IF(N(B10)=0,"",N(C10)/B10)</f>
      </c>
      <c r="F10" s="8">
        <f>IF(B10="","",IF(D10&gt;0,"要る","要らない"))</f>
      </c>
    </row>
    <row r="11" ht="20" customHeight="1" spans="1:6" x14ac:dyDescent="0.25">
      <c r="A11" s="6"/>
      <c r="B11" s="7"/>
      <c r="C11" s="7"/>
      <c r="D11" s="8">
        <f>IF(B11="","",B11-N(C11))</f>
      </c>
      <c r="E11" s="9">
        <f>IF(N(B11)=0,"",N(C11)/B11)</f>
      </c>
      <c r="F11" s="8">
        <f>IF(B11="","",IF(D11&gt;0,"要る","要らない"))</f>
      </c>
    </row>
    <row r="12" ht="20" customHeight="1" spans="1:6" x14ac:dyDescent="0.25">
      <c r="A12" s="6"/>
      <c r="B12" s="7"/>
      <c r="C12" s="7"/>
      <c r="D12" s="8">
        <f>IF(B12="","",B12-N(C12))</f>
      </c>
      <c r="E12" s="9">
        <f>IF(N(B12)=0,"",N(C12)/B12)</f>
      </c>
      <c r="F12" s="8">
        <f>IF(B12="","",IF(D12&gt;0,"要る","要らない"))</f>
      </c>
    </row>
    <row r="13" ht="20" customHeight="1" spans="1:6" x14ac:dyDescent="0.25">
      <c r="A13" s="6"/>
      <c r="B13" s="7"/>
      <c r="C13" s="7"/>
      <c r="D13" s="8">
        <f>IF(B13="","",B13-N(C13))</f>
      </c>
      <c r="E13" s="9">
        <f>IF(N(B13)=0,"",N(C13)/B13)</f>
      </c>
      <c r="F13" s="8">
        <f>IF(B13="","",IF(D13&gt;0,"要る","要らない"))</f>
      </c>
    </row>
    <row r="14" ht="20" customHeight="1" spans="1:6" x14ac:dyDescent="0.25">
      <c r="A14" s="6"/>
      <c r="B14" s="7"/>
      <c r="C14" s="7"/>
      <c r="D14" s="8">
        <f>IF(B14="","",B14-N(C14))</f>
      </c>
      <c r="E14" s="9">
        <f>IF(N(B14)=0,"",N(C14)/B14)</f>
      </c>
      <c r="F14" s="8">
        <f>IF(B14="","",IF(D14&gt;0,"要る","要らない"))</f>
      </c>
    </row>
    <row r="15" ht="20" customHeight="1" spans="1:6" x14ac:dyDescent="0.25">
      <c r="A15" s="6"/>
      <c r="B15" s="7"/>
      <c r="C15" s="7"/>
      <c r="D15" s="8">
        <f>IF(B15="","",B15-N(C15))</f>
      </c>
      <c r="E15" s="9">
        <f>IF(N(B15)=0,"",N(C15)/B15)</f>
      </c>
      <c r="F15" s="8">
        <f>IF(B15="","",IF(D15&gt;0,"要る","要らない"))</f>
      </c>
    </row>
    <row r="16" ht="20" customHeight="1" spans="1:6" x14ac:dyDescent="0.25">
      <c r="A16" s="6"/>
      <c r="B16" s="7"/>
      <c r="C16" s="7"/>
      <c r="D16" s="8">
        <f>IF(B16="","",B16-N(C16))</f>
      </c>
      <c r="E16" s="9">
        <f>IF(N(B16)=0,"",N(C16)/B16)</f>
      </c>
      <c r="F16" s="8">
        <f>IF(B16="","",IF(D16&gt;0,"要る","要らない"))</f>
      </c>
    </row>
    <row r="17" ht="20" customHeight="1" spans="1:6" x14ac:dyDescent="0.25">
      <c r="A17" s="6"/>
      <c r="B17" s="7"/>
      <c r="C17" s="7"/>
      <c r="D17" s="8">
        <f>IF(B17="","",B17-N(C17))</f>
      </c>
      <c r="E17" s="9">
        <f>IF(N(B17)=0,"",N(C17)/B17)</f>
      </c>
      <c r="F17" s="8">
        <f>IF(B17="","",IF(D17&gt;0,"要る","要らない"))</f>
      </c>
    </row>
    <row r="18" ht="20" customHeight="1" spans="1:6" x14ac:dyDescent="0.25">
      <c r="A18" s="6"/>
      <c r="B18" s="7"/>
      <c r="C18" s="7"/>
      <c r="D18" s="8">
        <f>IF(B18="","",B18-N(C18))</f>
      </c>
      <c r="E18" s="9">
        <f>IF(N(B18)=0,"",N(C18)/B18)</f>
      </c>
      <c r="F18" s="8">
        <f>IF(B18="","",IF(D18&gt;0,"要る","要らない"))</f>
      </c>
    </row>
    <row r="19" ht="20" customHeight="1" spans="1:6" x14ac:dyDescent="0.25">
      <c r="A19" s="6"/>
      <c r="B19" s="7"/>
      <c r="C19" s="7"/>
      <c r="D19" s="8">
        <f>IF(B19="","",B19-N(C19))</f>
      </c>
      <c r="E19" s="9">
        <f>IF(N(B19)=0,"",N(C19)/B19)</f>
      </c>
      <c r="F19" s="8">
        <f>IF(B19="","",IF(D19&gt;0,"要る","要らない"))</f>
      </c>
    </row>
    <row r="20" ht="20" customHeight="1" spans="1:6" x14ac:dyDescent="0.25">
      <c r="A20" s="6"/>
      <c r="B20" s="7"/>
      <c r="C20" s="7"/>
      <c r="D20" s="8">
        <f>IF(B20="","",B20-N(C20))</f>
      </c>
      <c r="E20" s="9">
        <f>IF(N(B20)=0,"",N(C20)/B20)</f>
      </c>
      <c r="F20" s="8">
        <f>IF(B20="","",IF(D20&gt;0,"要る","要らない"))</f>
      </c>
    </row>
    <row r="21" ht="20" customHeight="1" spans="1:6" x14ac:dyDescent="0.25">
      <c r="A21" s="6"/>
      <c r="B21" s="7"/>
      <c r="C21" s="7"/>
      <c r="D21" s="8">
        <f>IF(B21="","",B21-N(C21))</f>
      </c>
      <c r="E21" s="9">
        <f>IF(N(B21)=0,"",N(C21)/B21)</f>
      </c>
      <c r="F21" s="8">
        <f>IF(B21="","",IF(D21&gt;0,"要る","要らない"))</f>
      </c>
    </row>
    <row r="22" ht="20" customHeight="1" spans="1:6" x14ac:dyDescent="0.25">
      <c r="A22" s="6"/>
      <c r="B22" s="7"/>
      <c r="C22" s="7"/>
      <c r="D22" s="8">
        <f>IF(B22="","",B22-N(C22))</f>
      </c>
      <c r="E22" s="9">
        <f>IF(N(B22)=0,"",N(C22)/B22)</f>
      </c>
      <c r="F22" s="8">
        <f>IF(B22="","",IF(D22&gt;0,"要る","要らない"))</f>
      </c>
    </row>
    <row r="23" ht="20" customHeight="1" spans="1:6" x14ac:dyDescent="0.25">
      <c r="A23" s="6"/>
      <c r="B23" s="7"/>
      <c r="C23" s="7"/>
      <c r="D23" s="8">
        <f>IF(B23="","",B23-N(C23))</f>
      </c>
      <c r="E23" s="9">
        <f>IF(N(B23)=0,"",N(C23)/B23)</f>
      </c>
      <c r="F23" s="8">
        <f>IF(B23="","",IF(D23&gt;0,"要る","要らない"))</f>
      </c>
    </row>
  </sheetData>
  <sheetProtection sheet="1" formatColumns="0" formatRows="0"/>
  <mergeCells count="1">
    <mergeCell ref="A1:F1"/>
  </mergeCells>
  <conditionalFormatting sqref="F4:F23">
    <cfRule type="cellIs" dxfId="0" priority="1" operator="equal">
      <formula>"要る"</formula>
    </cfRule>
  </conditionalFormatting>
  <dataValidations count="22">
    <dataValidation type="whole" allowBlank="1" showErrorMessage="1" errorTitle="世帯数" error="0〜500 の整数を入れてください" sqref="B10:B23">
      <formula1>0</formula1>
      <formula2>500</formula2>
    </dataValidation>
    <dataValidation type="whole" allowBlank="1" showErrorMessage="1" errorTitle="世帯数" error="0〜500 の整数を入れてください" sqref="B4:B23">
      <formula1>0</formula1>
      <formula2>500</formula2>
    </dataValidation>
    <dataValidation type="custom" allowBlank="1" showErrorMessage="1" errorTitle="登録した世帯" error="登録した世帯は、世帯数より多くできません" sqref="C10">
      <formula1>AND(ISNUMBER(C10),C10&gt;=0,C10&lt;=N(B10),C10=INT(C10))</formula1>
    </dataValidation>
    <dataValidation type="custom" allowBlank="1" showErrorMessage="1" errorTitle="登録した世帯" error="登録した世帯は、世帯数より多くできません" sqref="C11">
      <formula1>AND(ISNUMBER(C11),C11&gt;=0,C11&lt;=N(B11),C11=INT(C11))</formula1>
    </dataValidation>
    <dataValidation type="custom" allowBlank="1" showErrorMessage="1" errorTitle="登録した世帯" error="登録した世帯は、世帯数より多くできません" sqref="C12">
      <formula1>AND(ISNUMBER(C12),C12&gt;=0,C12&lt;=N(B12),C12=INT(C12))</formula1>
    </dataValidation>
    <dataValidation type="custom" allowBlank="1" showErrorMessage="1" errorTitle="登録した世帯" error="登録した世帯は、世帯数より多くできません" sqref="C13">
      <formula1>AND(ISNUMBER(C13),C13&gt;=0,C13&lt;=N(B13),C13=INT(C13))</formula1>
    </dataValidation>
    <dataValidation type="custom" allowBlank="1" showErrorMessage="1" errorTitle="登録した世帯" error="登録した世帯は、世帯数より多くできません" sqref="C14">
      <formula1>AND(ISNUMBER(C14),C14&gt;=0,C14&lt;=N(B14),C14=INT(C14))</formula1>
    </dataValidation>
    <dataValidation type="custom" allowBlank="1" showErrorMessage="1" errorTitle="登録した世帯" error="登録した世帯は、世帯数より多くできません" sqref="C15">
      <formula1>AND(ISNUMBER(C15),C15&gt;=0,C15&lt;=N(B15),C15=INT(C15))</formula1>
    </dataValidation>
    <dataValidation type="custom" allowBlank="1" showErrorMessage="1" errorTitle="登録した世帯" error="登録した世帯は、世帯数より多くできません" sqref="C16">
      <formula1>AND(ISNUMBER(C16),C16&gt;=0,C16&lt;=N(B16),C16=INT(C16))</formula1>
    </dataValidation>
    <dataValidation type="custom" allowBlank="1" showErrorMessage="1" errorTitle="登録した世帯" error="登録した世帯は、世帯数より多くできません" sqref="C17">
      <formula1>AND(ISNUMBER(C17),C17&gt;=0,C17&lt;=N(B17),C17=INT(C17))</formula1>
    </dataValidation>
    <dataValidation type="custom" allowBlank="1" showErrorMessage="1" errorTitle="登録した世帯" error="登録した世帯は、世帯数より多くできません" sqref="C18">
      <formula1>AND(ISNUMBER(C18),C18&gt;=0,C18&lt;=N(B18),C18=INT(C18))</formula1>
    </dataValidation>
    <dataValidation type="custom" allowBlank="1" showErrorMessage="1" errorTitle="登録した世帯" error="登録した世帯は、世帯数より多くできません" sqref="C19">
      <formula1>AND(ISNUMBER(C19),C19&gt;=0,C19&lt;=N(B19),C19=INT(C19))</formula1>
    </dataValidation>
    <dataValidation type="custom" allowBlank="1" showErrorMessage="1" errorTitle="登録した世帯" error="登録した世帯は、世帯数より多くできません" sqref="C20">
      <formula1>AND(ISNUMBER(C20),C20&gt;=0,C20&lt;=N(B20),C20=INT(C20))</formula1>
    </dataValidation>
    <dataValidation type="custom" allowBlank="1" showErrorMessage="1" errorTitle="登録した世帯" error="登録した世帯は、世帯数より多くできません" sqref="C21">
      <formula1>AND(ISNUMBER(C21),C21&gt;=0,C21&lt;=N(B21),C21=INT(C21))</formula1>
    </dataValidation>
    <dataValidation type="custom" allowBlank="1" showErrorMessage="1" errorTitle="登録した世帯" error="登録した世帯は、世帯数より多くできません" sqref="C22">
      <formula1>AND(ISNUMBER(C22),C22&gt;=0,C22&lt;=N(B22),C22=INT(C22))</formula1>
    </dataValidation>
    <dataValidation type="custom" allowBlank="1" showErrorMessage="1" errorTitle="登録した世帯" error="登録した世帯は、世帯数より多くできません" sqref="C23">
      <formula1>AND(ISNUMBER(C23),C23&gt;=0,C23&lt;=N(B23),C23=INT(C23))</formula1>
    </dataValidation>
    <dataValidation type="custom" allowBlank="1" showErrorMessage="1" errorTitle="登録した世帯" error="登録した世帯は、世帯数より多くできません" sqref="C4">
      <formula1>AND(ISNUMBER(C4),C4&gt;=0,C4&lt;=N(B4),C4=INT(C4))</formula1>
    </dataValidation>
    <dataValidation type="custom" allowBlank="1" showErrorMessage="1" errorTitle="登録した世帯" error="登録した世帯は、世帯数より多くできません" sqref="C5">
      <formula1>AND(ISNUMBER(C5),C5&gt;=0,C5&lt;=N(B5),C5=INT(C5))</formula1>
    </dataValidation>
    <dataValidation type="custom" allowBlank="1" showErrorMessage="1" errorTitle="登録した世帯" error="登録した世帯は、世帯数より多くできません" sqref="C6">
      <formula1>AND(ISNUMBER(C6),C6&gt;=0,C6&lt;=N(B6),C6=INT(C6))</formula1>
    </dataValidation>
    <dataValidation type="custom" allowBlank="1" showErrorMessage="1" errorTitle="登録した世帯" error="登録した世帯は、世帯数より多くできません" sqref="C7">
      <formula1>AND(ISNUMBER(C7),C7&gt;=0,C7&lt;=N(B7),C7=INT(C7))</formula1>
    </dataValidation>
    <dataValidation type="custom" allowBlank="1" showErrorMessage="1" errorTitle="登録した世帯" error="登録した世帯は、世帯数より多くできません" sqref="C8">
      <formula1>AND(ISNUMBER(C8),C8&gt;=0,C8&lt;=N(B8),C8=INT(C8))</formula1>
    </dataValidation>
    <dataValidation type="custom" allowBlank="1" showErrorMessage="1" errorTitle="登録した世帯" error="登録した世帯は、世帯数より多くできません" sqref="C9">
      <formula1>AND(ISNUMBER(C9),C9&gt;=0,C9&lt;=N(B9),C9=INT(C9))</formula1>
    </dataValidation>
  </dataValidation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6" customWidth="1"/>
    <col min="3" max="3" width="8" customWidth="1"/>
    <col min="4" max="7" width="10" customWidth="1"/>
    <col min="8" max="8" width="8" customWidth="1"/>
    <col min="9" max="9" width="11" customWidth="1"/>
    <col min="11" max="12" width="12" customWidth="1"/>
    <col min="13" max="13" width="40" customWidth="1"/>
    <col min="14" max="14" width="2" customWidth="1"/>
    <col min="15" max="15" width="26" customWidth="1"/>
    <col min="16" max="16" width="10" customWidth="1"/>
  </cols>
  <sheetData>
    <row r="1" ht="28" customHeight="1" spans="1:13" x14ac:dyDescent="0.25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ht="34" customHeight="1" spans="1:16" x14ac:dyDescent="0.25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O3" s="2" t="s">
        <v>22</v>
      </c>
      <c r="P3" s="2" t="s">
        <v>40</v>
      </c>
    </row>
    <row r="4" ht="36" customHeight="1" spans="1:16" x14ac:dyDescent="0.25">
      <c r="A4" s="8">
        <f>IF(B4="","",ROW()-3)</f>
      </c>
      <c r="B4" s="6" t="s">
        <v>41</v>
      </c>
      <c r="C4" s="12" t="s">
        <v>42</v>
      </c>
      <c r="D4" s="13">
        <v>0</v>
      </c>
      <c r="E4" s="13">
        <v>0</v>
      </c>
      <c r="F4" s="13"/>
      <c r="G4" s="7"/>
      <c r="H4" s="7"/>
      <c r="I4" s="14">
        <f>IF(B4="","",N(E4)+IF(N(F4)=0,0,ROUNDUP(N(H4)/MAX(1,N(G4)),0)*MAX(1,N(G4))*N(F4)))</f>
      </c>
      <c r="J4" s="8">
        <f>IF(B4="","",IF(C4="はい",$P$5,$P$6))</f>
      </c>
      <c r="K4" s="14">
        <f>IF(B4="","",J4*N($P$7)*N($P$8)*12*N($P$9))</f>
      </c>
      <c r="L4" s="15">
        <f>IF(B4="","",N(D4)+I4*12+K4)</f>
      </c>
      <c r="M4" s="16" t="s">
        <v>43</v>
      </c>
      <c r="O4" s="10" t="s">
        <v>17</v>
      </c>
      <c r="P4" s="8">
        <f>'登録の数'!I4</f>
      </c>
    </row>
    <row r="5" ht="36" customHeight="1" spans="1:16" x14ac:dyDescent="0.25">
      <c r="A5" s="8">
        <f>IF(B5="","",ROW()-3)</f>
      </c>
      <c r="B5" s="6" t="s">
        <v>44</v>
      </c>
      <c r="C5" s="12" t="s">
        <v>45</v>
      </c>
      <c r="D5" s="13">
        <v>0</v>
      </c>
      <c r="E5" s="13">
        <v>0</v>
      </c>
      <c r="F5" s="13"/>
      <c r="G5" s="7"/>
      <c r="H5" s="7"/>
      <c r="I5" s="14">
        <f>IF(B5="","",N(E5)+IF(N(F5)=0,0,ROUNDUP(N(H5)/MAX(1,N(G5)),0)*MAX(1,N(G5))*N(F5)))</f>
      </c>
      <c r="J5" s="8">
        <f>IF(B5="","",IF(C5="はい",$P$5,$P$6))</f>
      </c>
      <c r="K5" s="14">
        <f>IF(B5="","",J5*N($P$7)*N($P$8)*12*N($P$9))</f>
      </c>
      <c r="L5" s="15">
        <f>IF(B5="","",N(D5)+I5*12+K5)</f>
      </c>
      <c r="M5" s="16" t="s">
        <v>46</v>
      </c>
      <c r="O5" s="10" t="s">
        <v>24</v>
      </c>
      <c r="P5" s="8">
        <f>'登録の数'!I8</f>
      </c>
    </row>
    <row r="6" ht="36" customHeight="1" spans="1:16" x14ac:dyDescent="0.25">
      <c r="A6" s="8">
        <f>IF(B6="","",ROW()-3)</f>
      </c>
      <c r="B6" s="6" t="s">
        <v>47</v>
      </c>
      <c r="C6" s="12" t="s">
        <v>45</v>
      </c>
      <c r="D6" s="13">
        <v>0</v>
      </c>
      <c r="E6" s="13">
        <v>0</v>
      </c>
      <c r="F6" s="13"/>
      <c r="G6" s="7"/>
      <c r="H6" s="7"/>
      <c r="I6" s="14">
        <f>IF(B6="","",N(E6)+IF(N(F6)=0,0,ROUNDUP(N(H6)/MAX(1,N(G6)),0)*MAX(1,N(G6))*N(F6)))</f>
      </c>
      <c r="J6" s="8">
        <f>IF(B6="","",IF(C6="はい",$P$5,$P$6))</f>
      </c>
      <c r="K6" s="14">
        <f>IF(B6="","",J6*N($P$7)*N($P$8)*12*N($P$9))</f>
      </c>
      <c r="L6" s="15">
        <f>IF(B6="","",N(D6)+I6*12+K6)</f>
      </c>
      <c r="M6" s="16" t="s">
        <v>48</v>
      </c>
      <c r="O6" s="10" t="s">
        <v>25</v>
      </c>
      <c r="P6" s="8">
        <f>'登録の数'!I9</f>
      </c>
    </row>
    <row r="7" ht="36" customHeight="1" spans="1:16" x14ac:dyDescent="0.25">
      <c r="A7" s="8">
        <f>IF(B7="","",ROW()-3)</f>
      </c>
      <c r="B7" s="6" t="s">
        <v>49</v>
      </c>
      <c r="C7" s="12" t="s">
        <v>45</v>
      </c>
      <c r="D7" s="13"/>
      <c r="E7" s="13">
        <v>1100</v>
      </c>
      <c r="F7" s="13">
        <v>11</v>
      </c>
      <c r="G7" s="7">
        <v>10</v>
      </c>
      <c r="H7" s="7"/>
      <c r="I7" s="14">
        <f>IF(B7="","",N(E7)+IF(N(F7)=0,0,ROUNDUP(N(H7)/MAX(1,N(G7)),0)*MAX(1,N(G7))*N(F7)))</f>
      </c>
      <c r="J7" s="8">
        <f>IF(B7="","",IF(C7="はい",$P$5,$P$6))</f>
      </c>
      <c r="K7" s="14">
        <f>IF(B7="","",J7*N($P$7)*N($P$8)*12*N($P$9))</f>
      </c>
      <c r="L7" s="15">
        <f>IF(B7="","",N(D7)+I7*12+K7)</f>
      </c>
      <c r="M7" s="16" t="s">
        <v>50</v>
      </c>
      <c r="O7" s="10" t="s">
        <v>51</v>
      </c>
      <c r="P7" s="7"/>
    </row>
    <row r="8" ht="36" customHeight="1" spans="1:16" x14ac:dyDescent="0.25">
      <c r="A8" s="8">
        <f>IF(B8="","",ROW()-3)</f>
      </c>
      <c r="B8" s="6" t="s">
        <v>52</v>
      </c>
      <c r="C8" s="12" t="s">
        <v>45</v>
      </c>
      <c r="D8" s="13">
        <v>0</v>
      </c>
      <c r="E8" s="13">
        <v>1500</v>
      </c>
      <c r="F8" s="13"/>
      <c r="G8" s="7"/>
      <c r="H8" s="7"/>
      <c r="I8" s="14">
        <f>IF(B8="","",N(E8)+IF(N(F8)=0,0,ROUNDUP(N(H8)/MAX(1,N(G8)),0)*MAX(1,N(G8))*N(F8)))</f>
      </c>
      <c r="J8" s="8">
        <f>IF(B8="","",IF(C8="はい",$P$5,$P$6))</f>
      </c>
      <c r="K8" s="14">
        <f>IF(B8="","",J8*N($P$7)*N($P$8)*12*N($P$9))</f>
      </c>
      <c r="L8" s="15">
        <f>IF(B8="","",N(D8)+I8*12+K8)</f>
      </c>
      <c r="M8" s="16" t="s">
        <v>53</v>
      </c>
      <c r="O8" s="10" t="s">
        <v>54</v>
      </c>
      <c r="P8" s="7"/>
    </row>
    <row r="9" ht="22" customHeight="1" spans="1:16" x14ac:dyDescent="0.25">
      <c r="A9" s="8">
        <f>IF(B9="","",ROW()-3)</f>
      </c>
      <c r="B9" s="6"/>
      <c r="C9" s="12"/>
      <c r="D9" s="13"/>
      <c r="E9" s="13"/>
      <c r="F9" s="13"/>
      <c r="G9" s="7"/>
      <c r="H9" s="7"/>
      <c r="I9" s="14">
        <f>IF(B9="","",N(E9)+IF(N(F9)=0,0,ROUNDUP(N(H9)/MAX(1,N(G9)),0)*MAX(1,N(G9))*N(F9)))</f>
      </c>
      <c r="J9" s="8">
        <f>IF(B9="","",IF(C9="はい",$P$5,$P$6))</f>
      </c>
      <c r="K9" s="14">
        <f>IF(B9="","",J9*N($P$7)*N($P$8)*12*N($P$9))</f>
      </c>
      <c r="L9" s="15">
        <f>IF(B9="","",N(D9)+I9*12+K9)</f>
      </c>
      <c r="M9" s="16"/>
      <c r="O9" s="10" t="s">
        <v>55</v>
      </c>
      <c r="P9" s="17"/>
    </row>
    <row r="10" ht="22" customHeight="1" spans="1:16" x14ac:dyDescent="0.25">
      <c r="A10" s="8">
        <f>IF(B10="","",ROW()-3)</f>
      </c>
      <c r="B10" s="6"/>
      <c r="C10" s="12"/>
      <c r="D10" s="13"/>
      <c r="E10" s="13"/>
      <c r="F10" s="13"/>
      <c r="G10" s="7"/>
      <c r="H10" s="7"/>
      <c r="I10" s="14">
        <f>IF(B10="","",N(E10)+IF(N(F10)=0,0,ROUNDUP(N(H10)/MAX(1,N(G10)),0)*MAX(1,N(G10))*N(F10)))</f>
      </c>
      <c r="J10" s="8">
        <f>IF(B10="","",IF(C10="はい",$P$5,$P$6))</f>
      </c>
      <c r="K10" s="14">
        <f>IF(B10="","",J10*N($P$7)*N($P$8)*12*N($P$9))</f>
      </c>
      <c r="L10" s="15">
        <f>IF(B10="","",N(D10)+I10*12+K10)</f>
      </c>
      <c r="M10" s="16"/>
      <c r="O10" s="10" t="s">
        <v>18</v>
      </c>
      <c r="P10" s="8">
        <f>'登録の数'!I5</f>
      </c>
    </row>
    <row r="11" ht="22" customHeight="1" spans="1:16" x14ac:dyDescent="0.25">
      <c r="A11" s="8">
        <f>IF(B11="","",ROW()-3)</f>
      </c>
      <c r="B11" s="6"/>
      <c r="C11" s="12"/>
      <c r="D11" s="13"/>
      <c r="E11" s="13"/>
      <c r="F11" s="13"/>
      <c r="G11" s="7"/>
      <c r="H11" s="7"/>
      <c r="I11" s="14">
        <f>IF(B11="","",N(E11)+IF(N(F11)=0,0,ROUNDUP(N(H11)/MAX(1,N(G11)),0)*MAX(1,N(G11))*N(F11)))</f>
      </c>
      <c r="J11" s="8">
        <f>IF(B11="","",IF(C11="はい",$P$5,$P$6))</f>
      </c>
      <c r="K11" s="14">
        <f>IF(B11="","",J11*N($P$7)*N($P$8)*12*N($P$9))</f>
      </c>
      <c r="L11" s="15">
        <f>IF(B11="","",N(D11)+I11*12+K11)</f>
      </c>
      <c r="M11" s="16"/>
      <c r="O11" s="10" t="s">
        <v>56</v>
      </c>
      <c r="P11" s="8">
        <f>P10*N(P7)</f>
      </c>
    </row>
    <row r="12" ht="22" customHeight="1" spans="1:16" x14ac:dyDescent="0.25">
      <c r="A12" s="8">
        <f>IF(B12="","",ROW()-3)</f>
      </c>
      <c r="B12" s="6"/>
      <c r="C12" s="12"/>
      <c r="D12" s="13"/>
      <c r="E12" s="13"/>
      <c r="F12" s="13"/>
      <c r="G12" s="7"/>
      <c r="H12" s="7"/>
      <c r="I12" s="14">
        <f>IF(B12="","",N(E12)+IF(N(F12)=0,0,ROUNDUP(N(H12)/MAX(1,N(G12)),0)*MAX(1,N(G12))*N(F12)))</f>
      </c>
      <c r="J12" s="8">
        <f>IF(B12="","",IF(C12="はい",$P$5,$P$6))</f>
      </c>
      <c r="K12" s="14">
        <f>IF(B12="","",J12*N($P$7)*N($P$8)*12*N($P$9))</f>
      </c>
      <c r="L12" s="15">
        <f>IF(B12="","",N(D12)+I12*12+K12)</f>
      </c>
      <c r="M12" s="16"/>
      <c r="O12" s="10" t="s">
        <v>57</v>
      </c>
      <c r="P12" s="17">
        <v>200</v>
      </c>
    </row>
    <row r="13" ht="22" customHeight="1" spans="1:16" x14ac:dyDescent="0.25">
      <c r="A13" s="8">
        <f>IF(B13="","",ROW()-3)</f>
      </c>
      <c r="B13" s="6"/>
      <c r="C13" s="12"/>
      <c r="D13" s="13"/>
      <c r="E13" s="13"/>
      <c r="F13" s="13"/>
      <c r="G13" s="7"/>
      <c r="H13" s="7"/>
      <c r="I13" s="14">
        <f>IF(B13="","",N(E13)+IF(N(F13)=0,0,ROUNDUP(N(H13)/MAX(1,N(G13)),0)*MAX(1,N(G13))*N(F13)))</f>
      </c>
      <c r="J13" s="8">
        <f>IF(B13="","",IF(C13="はい",$P$5,$P$6))</f>
      </c>
      <c r="K13" s="14">
        <f>IF(B13="","",J13*N($P$7)*N($P$8)*12*N($P$9))</f>
      </c>
      <c r="L13" s="15">
        <f>IF(B13="","",N(D13)+I13*12+K13)</f>
      </c>
      <c r="M13" s="16"/>
      <c r="O13" s="10" t="s">
        <v>58</v>
      </c>
      <c r="P13" s="8">
        <f>IF(N(P12)=0,"",IF(P11&lt;=P12,"収まる","超える"))</f>
      </c>
    </row>
  </sheetData>
  <sheetProtection sheet="1" formatColumns="0" formatRows="0"/>
  <mergeCells count="1">
    <mergeCell ref="A1:M1"/>
  </mergeCells>
  <conditionalFormatting sqref="P13">
    <cfRule type="cellIs" dxfId="1" priority="1" operator="equal">
      <formula>"超える"</formula>
    </cfRule>
  </conditionalFormatting>
  <dataValidations count="12">
    <dataValidation type="list" allowBlank="1" showErrorMessage="1" errorTitle="紙だけか" error="「はい」「いいえ」から選んでください" sqref="C10:C13">
      <formula1>"はい,いいえ"</formula1>
    </dataValidation>
    <dataValidation type="list" allowBlank="1" showErrorMessage="1" errorTitle="紙だけか" error="「はい」「いいえ」から選んでください" sqref="C4:C13">
      <formula1>"はい,いいえ"</formula1>
    </dataValidation>
    <dataValidation type="decimal" operator="greaterThanOrEqual" allowBlank="1" showErrorMessage="1" errorTitle="料金" error="0 以上の数を入れてください" sqref="D10:F13">
      <formula1>0</formula1>
    </dataValidation>
    <dataValidation type="decimal" operator="greaterThanOrEqual" allowBlank="1" showErrorMessage="1" errorTitle="料金" error="0 以上の数を入れてください" sqref="D4:F13">
      <formula1>0</formula1>
    </dataValidation>
    <dataValidation type="whole" operator="greaterThanOrEqual" allowBlank="1" showErrorMessage="1" errorTitle="請求の単位" error="0 以上の整数を入れてください" sqref="G10:G13">
      <formula1>0</formula1>
    </dataValidation>
    <dataValidation type="whole" operator="greaterThanOrEqual" allowBlank="1" showErrorMessage="1" errorTitle="請求の単位" error="0 以上の整数を入れてください" sqref="G4:G13">
      <formula1>0</formula1>
    </dataValidation>
    <dataValidation type="whole" operator="greaterThanOrEqual" allowBlank="1" showErrorMessage="1" errorTitle="IDの数" error="0 以上の整数を入れてください" sqref="H10:H13">
      <formula1>0</formula1>
    </dataValidation>
    <dataValidation type="whole" operator="greaterThanOrEqual" allowBlank="1" showErrorMessage="1" errorTitle="IDの数" error="0 以上の整数を入れてください" sqref="H4:H13">
      <formula1>0</formula1>
    </dataValidation>
    <dataValidation type="whole" allowBlank="1" showErrorMessage="1" errorTitle="無料のプランの通数" error="0〜100000 の整数を入れてください" sqref="P12">
      <formula1>0</formula1>
      <formula2>100000</formula2>
    </dataValidation>
    <dataValidation type="whole" allowBlank="1" showErrorMessage="1" errorTitle="月の回覧の回数" error="0〜31 の整数を入れてください" sqref="P7">
      <formula1>0</formula1>
      <formula2>31</formula2>
    </dataValidation>
    <dataValidation type="whole" allowBlank="1" showErrorMessage="1" errorTitle="1回の紙の枚数" error="0〜100 の整数を入れてください" sqref="P8">
      <formula1>0</formula1>
      <formula2>100</formula2>
    </dataValidation>
    <dataValidation type="decimal" allowBlank="1" showErrorMessage="1" errorTitle="印刷1枚の単価" error="0〜1000 の数を入れてください" sqref="P9">
      <formula1>0</formula1>
      <formula2>1000</formula2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登録の数</vt:lpstr>
      <vt:lpstr>費用の比べ表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2026-10-12T02:10:44Z</dcterms:created>
  <dcterms:modified xsi:type="dcterms:W3CDTF">2026-10-12T02:10:44Z</dcterms:modified>
</cp:coreProperties>
</file>