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最初に入れる" state="visible" r:id="rId5"/>
    <sheet sheetId="3" name="会費の集金表" state="visible" r:id="rId6"/>
    <sheet sheetId="4" name="現金出納帳" state="visible" r:id="rId7"/>
    <sheet sheetId="5" name="通帳出納帳" state="visible" r:id="rId8"/>
    <sheet sheetId="6" name="月別集計" state="visible" r:id="rId9"/>
    <sheet sheetId="7" name="予算の進み具合" state="visible" r:id="rId10"/>
    <sheet sheetId="8" name="決算報告書" state="visible" r:id="rId11"/>
  </sheets>
  <definedNames>
    <definedName name="年度">'最初に入れる'!$B$4</definedName>
    <definedName name="_xlnm.Print_Area" localSheetId="0">'使い方'!$A$1:$D$18</definedName>
    <definedName name="_xlnm.Print_Area" localSheetId="1">'最初に入れる'!$A$1:$D$44</definedName>
    <definedName name="_xlnm.Print_Area" localSheetId="2">'会費の集金表'!$A$1:$J$40</definedName>
    <definedName name="_xlnm.Print_Titles" localSheetId="2">'会費の集金表'!$6:$6</definedName>
    <definedName name="_xlnm.Print_Area" localSheetId="3">'現金出納帳'!$A$1:$G$306</definedName>
    <definedName name="_xlnm.Print_Titles" localSheetId="3">'現金出納帳'!$5:$5</definedName>
    <definedName name="_xlnm.Print_Area" localSheetId="4">'通帳出納帳'!$A$1:$G$306</definedName>
    <definedName name="_xlnm.Print_Titles" localSheetId="4">'通帳出納帳'!$5:$5</definedName>
    <definedName name="_xlnm.Print_Area" localSheetId="5">'月別集計'!$A$1:$O$49</definedName>
    <definedName name="_xlnm.Print_Area" localSheetId="6">'予算の進み具合'!$A$1:$K$44</definedName>
    <definedName name="_xlnm.Print_Area" localSheetId="7">'決算報告書'!$A$1:$E$59</definedName>
  </definedNames>
  <calcPr calcId="171027" fullCalcOnLoad="1"/>
</workbook>
</file>

<file path=xl/sharedStrings.xml><?xml version="1.0" encoding="utf-8"?>
<sst xmlns="http://schemas.openxmlformats.org/spreadsheetml/2006/main" count="314" uniqueCount="221">
  <si>
    <t>PTA 会計ブックの使い方</t>
  </si>
  <si>
    <t>色の付いたセル（枠で囲んだセル）にだけ入力します。ほかのセルには式が入っています。</t>
  </si>
  <si>
    <t>このファイルにマクロは入っていません。シートは保護してあります（パスワードなし）。保護は外さないでください。</t>
  </si>
  <si>
    <t>手順</t>
  </si>
  <si>
    <t>何をする</t>
  </si>
  <si>
    <t>どこに入れる</t>
  </si>
  <si>
    <t>注意</t>
  </si>
  <si>
    <t>PTA 名・年度・4 月 1 日の残高を入れる</t>
  </si>
  <si>
    <t>最初に入れる B3・B4・B6・B7・B9</t>
  </si>
  <si>
    <t>C9 が「一致」になるまで確かめます</t>
  </si>
  <si>
    <t>科目と予算額と区分を、総会で決まった予算書から写す</t>
  </si>
  <si>
    <t>最初に入れる A14:B22（収入）、A26:D40（支出）</t>
  </si>
  <si>
    <t>収入の 1 行目「会費」は変えません。区分は 運営費・活動費・その他 から選びます</t>
  </si>
  <si>
    <t>1 件あたりの会費と、学級ごとの児童数・会員数を入れる</t>
  </si>
  <si>
    <t>会費の集金表 F3・F4、A7:D30、D31</t>
  </si>
  <si>
    <t>会員数の数え方は会則に合わせます</t>
  </si>
  <si>
    <t>会費が入ったら、学級ごとに集まった金額を書き、出納帳にも 1 行書く</t>
  </si>
  <si>
    <t>会費の集金表 G・I 列、出納帳の科目「会費」</t>
  </si>
  <si>
    <t>集金表の F36 が「一致」になるかを見ます</t>
  </si>
  <si>
    <t>お金が動いたら、現金か通帳の出納帳に 1 行書く</t>
  </si>
  <si>
    <t>現金出納帳・通帳出納帳 の A〜E 列と G 列</t>
  </si>
  <si>
    <t>科目は一覧から選びます。よそから貼り付けません</t>
  </si>
  <si>
    <t>口座に預けた・引き出したときは、両方の出納帳に書く</t>
  </si>
  <si>
    <t>科目「預け入れ・引き出し」</t>
  </si>
  <si>
    <t>片方だけだと、月別集計の 48 行が「差額」になります</t>
  </si>
  <si>
    <t>学期の終わり（7 月・12 月・3 月）に、現金を数え、通帳を記帳して金額を入れる</t>
  </si>
  <si>
    <t>月別集計 42 行（現金）・43 行（通帳）</t>
  </si>
  <si>
    <t>44 行が「一致」になれば締まりです。毎月入れてもかまいません</t>
  </si>
  <si>
    <t>運営委員会の前に、見たい月を選んで印刷する</t>
  </si>
  <si>
    <t>予算の進み具合 B3</t>
  </si>
  <si>
    <t>右の表に、区分ごとの残りが出ます</t>
  </si>
  <si>
    <t>3 月 31 日で締めたら、備考を書いて印刷する</t>
  </si>
  <si>
    <t>決算報告書 E 列</t>
  </si>
  <si>
    <t>B47 が「一致」になるまで総会に出しません</t>
  </si>
  <si>
    <t>新しい年度は、新しい空のファイルで始める</t>
  </si>
  <si>
    <t>新しいファイルの 最初に入れる・会費の集金表</t>
  </si>
  <si>
    <t>会員数は毎年入れ直します</t>
  </si>
  <si>
    <t>このブックは PTA の口座 1 冊と現金の会計用です。特別会計の通帳は、空のファイルをもう 1 冊使って付けてください。学校が集める教材費などは入れません。</t>
  </si>
  <si>
    <t>印刷するときは、印刷画面の『ページ指定』で必要なページだけを選ぶと、空の行の紙が出ません。</t>
  </si>
  <si>
    <t>PTA 名</t>
  </si>
  <si>
    <t>○○小学校PTA</t>
  </si>
  <si>
    <t>年度（西暦。4月に始まる年）</t>
  </si>
  <si>
    <t>会計期間</t>
  </si>
  <si>
    <t>4月1日の手元の現金</t>
  </si>
  <si>
    <t>4月1日の通帳の残高</t>
  </si>
  <si>
    <t>前年度繰越金（自動）</t>
  </si>
  <si>
    <t>前年度の決算報告書の次年度繰越金</t>
  </si>
  <si>
    <t>収入の科目</t>
  </si>
  <si>
    <t>予算額</t>
  </si>
  <si>
    <t>内容の例</t>
  </si>
  <si>
    <t>出納帳で選べる科目（自動）</t>
  </si>
  <si>
    <t>前年度繰越金</t>
  </si>
  <si>
    <t>4月1日の現金と通帳の合計。出納帳では選びません</t>
  </si>
  <si>
    <t>会費</t>
  </si>
  <si>
    <t>会員（保護者・教職員）が納める会費。集金表の集める予定の金額と同じ額を予算に入れます</t>
  </si>
  <si>
    <t>雑収入</t>
  </si>
  <si>
    <t>預金利息など</t>
  </si>
  <si>
    <t>収入予算の合計</t>
  </si>
  <si>
    <t>支出の科目</t>
  </si>
  <si>
    <t>区分</t>
  </si>
  <si>
    <t>総会費</t>
  </si>
  <si>
    <t>総会の資料・会場</t>
  </si>
  <si>
    <t>運営費</t>
  </si>
  <si>
    <t>会議費</t>
  </si>
  <si>
    <t>運営委員会・本部役員会のお茶代など</t>
  </si>
  <si>
    <t>事務費</t>
  </si>
  <si>
    <t>用紙・封筒・印刷・通信</t>
  </si>
  <si>
    <t>慶弔費</t>
  </si>
  <si>
    <t>会則や規程に基づく慶弔</t>
  </si>
  <si>
    <t>成人教育委員会費</t>
  </si>
  <si>
    <t>家庭教育学級・講演会・研修会</t>
  </si>
  <si>
    <t>活動費</t>
  </si>
  <si>
    <t>広報委員会費</t>
  </si>
  <si>
    <t>広報紙の印刷</t>
  </si>
  <si>
    <t>校外指導委員会費</t>
  </si>
  <si>
    <t>見回りなど子どもの安全を守る活動</t>
  </si>
  <si>
    <t>学年・学級委員会費</t>
  </si>
  <si>
    <t>学年・学級の PTA 行事</t>
  </si>
  <si>
    <t>卒業記念品費</t>
  </si>
  <si>
    <t>6 年生全員に配る記念品</t>
  </si>
  <si>
    <t>その他</t>
  </si>
  <si>
    <t>特別会計へ繰出し</t>
  </si>
  <si>
    <t>周年事業などの積立を特別会計の通帳へ移す</t>
  </si>
  <si>
    <t>予備費</t>
  </si>
  <si>
    <t>予算の不足や決まっていない事業</t>
  </si>
  <si>
    <t>支出予算の合計</t>
  </si>
  <si>
    <t>予算の検算</t>
  </si>
  <si>
    <t>口座と現金の間の移し替えに使う科目（変えません）</t>
  </si>
  <si>
    <t>預け入れ・引き出し</t>
  </si>
  <si>
    <t>学級ごとに会員数と集まった金額を入れます。集める予定の金額と未納の金額は自動で出ます。</t>
  </si>
  <si>
    <t>1 件あたりの会費（保護者・年額）</t>
  </si>
  <si>
    <t>1 件あたりの会費（教職員・年額）</t>
  </si>
  <si>
    <t>学年</t>
  </si>
  <si>
    <t>学級</t>
  </si>
  <si>
    <t>児童数</t>
  </si>
  <si>
    <t>会員数</t>
  </si>
  <si>
    <t>会費（1件）</t>
  </si>
  <si>
    <t>集める予定の金額</t>
  </si>
  <si>
    <t>集まった金額</t>
  </si>
  <si>
    <t>未納の金額</t>
  </si>
  <si>
    <t>入金日</t>
  </si>
  <si>
    <t>メモ</t>
  </si>
  <si>
    <t>1年</t>
  </si>
  <si>
    <t>1組</t>
  </si>
  <si>
    <t>2組</t>
  </si>
  <si>
    <t>2年</t>
  </si>
  <si>
    <t>3年</t>
  </si>
  <si>
    <t>1世帯は9月10日に振込</t>
  </si>
  <si>
    <t>4年</t>
  </si>
  <si>
    <t>5年</t>
  </si>
  <si>
    <t>2世帯 未納（3月31日時点）</t>
  </si>
  <si>
    <t>6年</t>
  </si>
  <si>
    <t>教職員</t>
  </si>
  <si>
    <t>全体</t>
  </si>
  <si>
    <t>出納帳で「会費」の科目に入った金額（年間）</t>
  </si>
  <si>
    <t>集金表と出納帳の突き合わせ</t>
  </si>
  <si>
    <t>未納のある学級の数</t>
  </si>
  <si>
    <t>会費の予算額（最初に入れる B13）は、F33 の集める予定の金額と同じにします。</t>
  </si>
  <si>
    <t>卒業記念品など全員に配る物は、会員数ではなく児童数で数えます。</t>
  </si>
  <si>
    <t>色の付いたセルに入力します。差引残高は自動で出ます。口座に預けたときも、ここに 1 行書きます。</t>
  </si>
  <si>
    <t>今の残高</t>
  </si>
  <si>
    <t>年月日</t>
  </si>
  <si>
    <t>科目</t>
  </si>
  <si>
    <t>摘要（何のお金か・計算の根拠）</t>
  </si>
  <si>
    <t>収入金額</t>
  </si>
  <si>
    <t>支払金額</t>
  </si>
  <si>
    <t>差引残高</t>
  </si>
  <si>
    <t>領収書番号</t>
  </si>
  <si>
    <t>確認</t>
  </si>
  <si>
    <t>4月1日の残高（前年度から）</t>
  </si>
  <si>
    <t>通帳から引き出し</t>
  </si>
  <si>
    <t>総会資料の用紙・印刷</t>
  </si>
  <si>
    <t>運営委員会のお茶代</t>
  </si>
  <si>
    <t>封筒・ファイル</t>
  </si>
  <si>
    <t>1年 親子レクリエーションの材料</t>
  </si>
  <si>
    <t>夏休みの見回り用の腕章20枚</t>
  </si>
  <si>
    <t>家庭教育学級の資料印刷</t>
  </si>
  <si>
    <t>4年 学年行事の材料</t>
  </si>
  <si>
    <t>規程による弔事</t>
  </si>
  <si>
    <t>6年 学年行事の材料</t>
  </si>
  <si>
    <t>通帳へ預け入れ</t>
  </si>
  <si>
    <t>通帳を記帳したら、増えた行をここに写します。差引残高が通帳の残高と同じになるかを見ます。</t>
  </si>
  <si>
    <t>現金へ引き出し</t>
  </si>
  <si>
    <t>学校から振込（学級別の一覧のとおり。教職員分を含む）</t>
  </si>
  <si>
    <t>広報紙 第1号の印刷（振込）</t>
  </si>
  <si>
    <t>振込控1</t>
  </si>
  <si>
    <t>創立50周年の積立（特別会計の通帳へ）</t>
  </si>
  <si>
    <t>振込控2</t>
  </si>
  <si>
    <t>3年2組 1世帯 遅れて振込</t>
  </si>
  <si>
    <t>講演会の会場費と資料印刷（振込）</t>
  </si>
  <si>
    <t>振込控3</t>
  </si>
  <si>
    <t>広報紙 第2号の印刷（振込）</t>
  </si>
  <si>
    <t>振込控4</t>
  </si>
  <si>
    <t>預金利息</t>
  </si>
  <si>
    <t>卒業記念品（1,500円×56人。6年生全員）</t>
  </si>
  <si>
    <t>振込控5</t>
  </si>
  <si>
    <t>現金を預け入れ</t>
  </si>
  <si>
    <t>このシートは見るだけです。数字は 2 枚の出納帳から自動で出ます。入力するのは 42・43 行だけです。学期の終わりだけ入れても使えます。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</si>
  <si>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</si>
  <si>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</si>
  <si>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</si>
  <si>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</si>
  <si>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</si>
  <si>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</si>
  <si>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</si>
  <si>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</si>
  <si>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</si>
  <si>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</si>
  <si>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</si>
  <si>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</si>
  <si>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年間合計</t>
  </si>
  <si>
    <t>【収入】</t>
  </si>
  <si>
    <t>収入の計</t>
  </si>
  <si>
    <t>【支出】</t>
  </si>
  <si>
    <t>支出の計</t>
  </si>
  <si>
    <t>月の収入 − 支出</t>
  </si>
  <si>
    <t>月末の現金（帳簿）</t>
  </si>
  <si>
    <t>月末の通帳（帳簿）</t>
  </si>
  <si>
    <t>月末の残高の合計</t>
  </si>
  <si>
    <t>数えた現金（月末に入力）</t>
  </si>
  <si>
    <t>記帳した通帳の残高（月末に入力）</t>
  </si>
  <si>
    <t>判定</t>
  </si>
  <si>
    <t>検算（年間）</t>
  </si>
  <si>
    <t>科目が空欄の行</t>
  </si>
  <si>
    <t>一覧にない科目の行</t>
  </si>
  <si>
    <t>預け入れ・引き出しの突き合わせ</t>
  </si>
  <si>
    <t>年度の外の日付の行</t>
  </si>
  <si>
    <t>何月末までを見るか</t>
  </si>
  <si>
    <t>月末まで</t>
  </si>
  <si>
    <t>経過した月数</t>
  </si>
  <si>
    <t>1 年のうちの割合</t>
  </si>
  <si>
    <t>見ている期間</t>
  </si>
  <si>
    <t>ここまでの実績</t>
  </si>
  <si>
    <t>残り</t>
  </si>
  <si>
    <t>使った割合</t>
  </si>
  <si>
    <t>ひとこと</t>
  </si>
  <si>
    <t>区分が空欄の科目</t>
  </si>
  <si>
    <t>その日の現金（帳簿）</t>
  </si>
  <si>
    <t>その日の通帳（帳簿）</t>
  </si>
  <si>
    <t>合計</t>
  </si>
  <si>
    <t>『予算の9割を超えました』は、私たちが置いた目安です。予算を超えそうな科目は、早めに運営委員会に出してください。科目の間でお金を回してよいかは、会則や細則の決まりに従います。</t>
  </si>
  <si>
    <t>〔収入の部〕</t>
  </si>
  <si>
    <t>決算額</t>
  </si>
  <si>
    <t>増減</t>
  </si>
  <si>
    <t>備考</t>
  </si>
  <si>
    <t>1,800円×344件（会員320世帯・教職員24人）。5年1組 2世帯 未納</t>
  </si>
  <si>
    <t>〔支出の部〕</t>
  </si>
  <si>
    <t>1,500円×56人（6年生全員）</t>
  </si>
  <si>
    <t>創立50周年の積立</t>
  </si>
  <si>
    <t>収入合計（決算額）</t>
  </si>
  <si>
    <t>支出合計（決算額）</t>
  </si>
  <si>
    <t>次年度繰越金</t>
  </si>
  <si>
    <t>帳簿の3月末の残高（現金＋通帳）</t>
  </si>
  <si>
    <t>帳簿との突き合わせ</t>
  </si>
  <si>
    <t>数えた3月末の手元現金</t>
  </si>
  <si>
    <t>記帳した3月末の通帳残高</t>
  </si>
  <si>
    <t>実際のお金との突き合わせ</t>
  </si>
  <si>
    <t>上記のとおり報告いたします。</t>
  </si>
  <si>
    <t xml:space="preserve">　　年　　月　　日</t>
  </si>
  <si>
    <t>（署名）</t>
  </si>
  <si>
    <t>押印の欄が要るかは、会則と前年度の決算報告書に合わせてください。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</si>
</sst>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;-#,##0"/>
    <numFmt numFmtId="165" formatCode="m/d"/>
    <numFmt numFmtId="166" formatCode="yyyy/m/d"/>
    <numFmt numFmtId="167" formatCode="0.0%"/>
  </numFmts>
  <fonts count="11" x14ac:knownFonts="1">
    <font>
      <color theme="1"/>
      <family val="2"/>
      <scheme val="minor"/>
      <sz val="11"/>
      <name val="Calibri"/>
    </font>
    <font>
      <b/>
      <color rgb="FF0D2B6B"/>
      <sz val="16"/>
    </font>
    <font>
      <color rgb="FF111827"/>
      <sz val="10"/>
    </font>
    <font>
      <b/>
      <color rgb="FF0D47A1"/>
    </font>
    <font>
      <color rgb="FF6B7280"/>
      <sz val="10"/>
    </font>
    <font>
      <b/>
    </font>
    <font>
      <color rgb="FFB45309"/>
      <sz val="10"/>
    </font>
    <font>
      <color rgb="FF9CA3AF"/>
      <sz val="8"/>
    </font>
    <font>
      <b/>
      <sz val="9"/>
    </font>
    <font>
      <sz val="9"/>
    </font>
    <font>
      <sz val="10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3" fontId="0" fillId="2" borderId="2" xfId="0" applyNumberFormat="1" applyFill="1" applyBorder="1" applyProtection="1">
      <protection locked="0"/>
    </xf>
    <xf numFmtId="3" fontId="0" fillId="0" borderId="1" xfId="0" applyNumberFormat="1" applyBorder="1"/>
    <xf numFmtId="0" fontId="4" fillId="0" borderId="1" xfId="0" applyFont="1" applyBorder="1" applyAlignment="1">
      <alignment vertical="center" wrapText="1"/>
    </xf>
    <xf numFmtId="0" fontId="5" fillId="0" borderId="1" xfId="0" applyFont="1" applyBorder="1"/>
    <xf numFmtId="3" fontId="5" fillId="0" borderId="1" xfId="0" applyNumberFormat="1" applyFont="1" applyBorder="1"/>
    <xf numFmtId="0" fontId="0" fillId="2" borderId="2" xfId="0" applyFill="1" applyBorder="1" applyAlignment="1" applyProtection="1">
      <alignment horizontal="center"/>
      <protection locked="0"/>
    </xf>
    <xf numFmtId="0" fontId="3" fillId="0" borderId="1" xfId="0" applyFont="1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/>
    <xf numFmtId="165" fontId="0" fillId="2" borderId="2" xfId="0" applyNumberFormat="1" applyFill="1" applyBorder="1" applyAlignment="1" applyProtection="1">
      <alignment horizontal="center"/>
      <protection locked="0"/>
    </xf>
    <xf numFmtId="1" fontId="5" fillId="0" borderId="1" xfId="0" applyNumberFormat="1" applyFont="1" applyBorder="1"/>
    <xf numFmtId="164" fontId="5" fillId="0" borderId="1" xfId="0" applyNumberFormat="1" applyFont="1" applyBorder="1"/>
    <xf numFmtId="0" fontId="5" fillId="0" borderId="1" xfId="0" applyFont="1" applyBorder="1" applyAlignment="1">
      <alignment vertical="center"/>
    </xf>
    <xf numFmtId="1" fontId="0" fillId="0" borderId="1" xfId="0" applyNumberFormat="1" applyBorder="1"/>
    <xf numFmtId="0" fontId="5" fillId="0" borderId="0" xfId="0" applyFont="1" applyAlignment="1">
      <alignment horizontal="right"/>
    </xf>
    <xf numFmtId="0" fontId="6" fillId="0" borderId="1" xfId="0" applyFont="1" applyBorder="1"/>
    <xf numFmtId="166" fontId="7" fillId="0" borderId="0" xfId="0" applyNumberFormat="1" applyFont="1" applyAlignment="1">
      <alignment horizontal="center"/>
    </xf>
    <xf numFmtId="0" fontId="3" fillId="0" borderId="0" xfId="0" applyFont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1" fontId="0" fillId="2" borderId="2" xfId="0" applyNumberFormat="1" applyFill="1" applyBorder="1" applyAlignment="1" applyProtection="1">
      <alignment horizontal="center"/>
      <protection locked="0"/>
    </xf>
    <xf numFmtId="166" fontId="7" fillId="0" borderId="0" xfId="0" applyNumberFormat="1" applyFont="1"/>
    <xf numFmtId="167" fontId="0" fillId="0" borderId="1" xfId="0" applyNumberFormat="1" applyBorder="1"/>
    <xf numFmtId="167" fontId="5" fillId="0" borderId="1" xfId="0" applyNumberFormat="1" applyFont="1" applyBorder="1"/>
    <xf numFmtId="0" fontId="4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2" borderId="2" xfId="0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b/>
        <color rgb="FF0D47A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FormatPr defaultRowHeight="15" outlineLevelRow="0" outlineLevelCol="0" x14ac:dyDescent="55"/>
  <cols>
    <col min="1" max="1" width="6" customWidth="1"/>
    <col min="2" max="2" width="34" customWidth="1"/>
    <col min="3" max="3" width="32" customWidth="1"/>
    <col min="4" max="4" width="50" customWidth="1"/>
  </cols>
  <sheetData>
    <row r="1" ht="26" customHeight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5" spans="1:4" x14ac:dyDescent="0.25">
      <c r="A5" s="3" t="s">
        <v>3</v>
      </c>
      <c r="B5" s="3" t="s">
        <v>4</v>
      </c>
      <c r="C5" s="3" t="s">
        <v>5</v>
      </c>
      <c r="D5" s="3" t="s">
        <v>6</v>
      </c>
    </row>
    <row r="6" ht="36" customHeight="1" spans="1:4" x14ac:dyDescent="0.25">
      <c r="A6" s="4">
        <v>1</v>
      </c>
      <c r="B6" s="5" t="s">
        <v>7</v>
      </c>
      <c r="C6" s="5" t="s">
        <v>8</v>
      </c>
      <c r="D6" s="5" t="s">
        <v>9</v>
      </c>
    </row>
    <row r="7" ht="36" customHeight="1" spans="1:4" x14ac:dyDescent="0.25">
      <c r="A7" s="4">
        <v>2</v>
      </c>
      <c r="B7" s="5" t="s">
        <v>10</v>
      </c>
      <c r="C7" s="5" t="s">
        <v>11</v>
      </c>
      <c r="D7" s="5" t="s">
        <v>12</v>
      </c>
    </row>
    <row r="8" ht="36" customHeight="1" spans="1:4" x14ac:dyDescent="0.25">
      <c r="A8" s="4">
        <v>3</v>
      </c>
      <c r="B8" s="5" t="s">
        <v>13</v>
      </c>
      <c r="C8" s="5" t="s">
        <v>14</v>
      </c>
      <c r="D8" s="5" t="s">
        <v>15</v>
      </c>
    </row>
    <row r="9" ht="36" customHeight="1" spans="1:4" x14ac:dyDescent="0.25">
      <c r="A9" s="4">
        <v>4</v>
      </c>
      <c r="B9" s="5" t="s">
        <v>16</v>
      </c>
      <c r="C9" s="5" t="s">
        <v>17</v>
      </c>
      <c r="D9" s="5" t="s">
        <v>18</v>
      </c>
    </row>
    <row r="10" ht="36" customHeight="1" spans="1:4" x14ac:dyDescent="0.25">
      <c r="A10" s="4">
        <v>5</v>
      </c>
      <c r="B10" s="5" t="s">
        <v>19</v>
      </c>
      <c r="C10" s="5" t="s">
        <v>20</v>
      </c>
      <c r="D10" s="5" t="s">
        <v>21</v>
      </c>
    </row>
    <row r="11" ht="36" customHeight="1" spans="1:4" x14ac:dyDescent="0.25">
      <c r="A11" s="4">
        <v>6</v>
      </c>
      <c r="B11" s="5" t="s">
        <v>22</v>
      </c>
      <c r="C11" s="5" t="s">
        <v>23</v>
      </c>
      <c r="D11" s="5" t="s">
        <v>24</v>
      </c>
    </row>
    <row r="12" ht="36" customHeight="1" spans="1:4" x14ac:dyDescent="0.25">
      <c r="A12" s="4">
        <v>7</v>
      </c>
      <c r="B12" s="5" t="s">
        <v>25</v>
      </c>
      <c r="C12" s="5" t="s">
        <v>26</v>
      </c>
      <c r="D12" s="5" t="s">
        <v>27</v>
      </c>
    </row>
    <row r="13" ht="36" customHeight="1" spans="1:4" x14ac:dyDescent="0.25">
      <c r="A13" s="4">
        <v>8</v>
      </c>
      <c r="B13" s="5" t="s">
        <v>28</v>
      </c>
      <c r="C13" s="5" t="s">
        <v>29</v>
      </c>
      <c r="D13" s="5" t="s">
        <v>30</v>
      </c>
    </row>
    <row r="14" ht="36" customHeight="1" spans="1:4" x14ac:dyDescent="0.25">
      <c r="A14" s="4">
        <v>9</v>
      </c>
      <c r="B14" s="5" t="s">
        <v>31</v>
      </c>
      <c r="C14" s="5" t="s">
        <v>32</v>
      </c>
      <c r="D14" s="5" t="s">
        <v>33</v>
      </c>
    </row>
    <row r="15" ht="36" customHeight="1" spans="1:4" x14ac:dyDescent="0.25">
      <c r="A15" s="4">
        <v>10</v>
      </c>
      <c r="B15" s="5" t="s">
        <v>34</v>
      </c>
      <c r="C15" s="5" t="s">
        <v>35</v>
      </c>
      <c r="D15" s="5" t="s">
        <v>36</v>
      </c>
    </row>
    <row r="17" spans="1:1" x14ac:dyDescent="0.25">
      <c r="A17" s="6" t="s">
        <v>37</v>
      </c>
    </row>
    <row r="18" spans="1:1" x14ac:dyDescent="0.25">
      <c r="A18" s="6" t="s">
        <v>38</v>
      </c>
    </row>
  </sheetData>
  <sheetProtection sheet="1" formatColumns="0"/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E44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14" customWidth="1"/>
    <col min="3" max="3" width="50" customWidth="1"/>
    <col min="4" max="4" width="10" customWidth="1"/>
    <col min="5" max="5" width="24" customWidth="1"/>
  </cols>
  <sheetData>
    <row r="1" ht="26" customHeight="1" spans="1:1" x14ac:dyDescent="0.25">
      <c r="A1" s="1">
        <f>IF(B3="","PTA 会計ブック",B3&amp;" "&amp;B4&amp;"年度 会計ブック")</f>
      </c>
    </row>
    <row r="3" spans="1:2" x14ac:dyDescent="0.25">
      <c r="A3" s="7" t="s">
        <v>39</v>
      </c>
      <c r="B3" s="8" t="s">
        <v>40</v>
      </c>
    </row>
    <row r="4" spans="1:2" x14ac:dyDescent="0.25">
      <c r="A4" s="7" t="s">
        <v>41</v>
      </c>
      <c r="B4" s="9">
        <v>2026</v>
      </c>
    </row>
    <row r="5" spans="1:2" x14ac:dyDescent="0.25">
      <c r="A5" s="7" t="s">
        <v>42</v>
      </c>
      <c r="B5" s="7">
        <f>IF(B4="","",B4&amp;"年4月1日から"&amp;(B4+1)&amp;"年3月31日まで")</f>
      </c>
    </row>
    <row r="6" spans="1:2" x14ac:dyDescent="0.25">
      <c r="A6" s="7" t="s">
        <v>43</v>
      </c>
      <c r="B6" s="10">
        <v>0</v>
      </c>
    </row>
    <row r="7" spans="1:2" x14ac:dyDescent="0.25">
      <c r="A7" s="7" t="s">
        <v>44</v>
      </c>
      <c r="B7" s="10">
        <v>120000</v>
      </c>
    </row>
    <row r="8" spans="1:2" x14ac:dyDescent="0.25">
      <c r="A8" s="7" t="s">
        <v>45</v>
      </c>
      <c r="B8" s="11">
        <f>N(B6)+N(B7)</f>
      </c>
    </row>
    <row r="9" spans="1:3" x14ac:dyDescent="0.25">
      <c r="A9" s="7" t="s">
        <v>46</v>
      </c>
      <c r="B9" s="10">
        <v>120000</v>
      </c>
      <c r="C9" s="7">
        <f>IF(B9="","前年度の決算報告書の金額を入れてください",IF(B9=B8,"一致","差額 "&amp;TEXT(B8-B9,"#,##0")&amp;" 円。4月1日の残高を確かめてください"))</f>
      </c>
    </row>
    <row r="11" spans="1:5" x14ac:dyDescent="0.25">
      <c r="A11" s="3" t="s">
        <v>47</v>
      </c>
      <c r="B11" s="3" t="s">
        <v>48</v>
      </c>
      <c r="C11" s="3" t="s">
        <v>49</v>
      </c>
      <c r="E11" s="3" t="s">
        <v>50</v>
      </c>
    </row>
    <row r="12" spans="1:5" x14ac:dyDescent="0.25">
      <c r="A12" s="7" t="s">
        <v>51</v>
      </c>
      <c r="B12" s="10">
        <v>120000</v>
      </c>
      <c r="C12" s="7" t="s">
        <v>52</v>
      </c>
      <c r="E12" s="7">
        <f>IF(A13="","",A13)</f>
      </c>
    </row>
    <row r="13" ht="28" customHeight="1" spans="1:5" x14ac:dyDescent="0.25">
      <c r="A13" s="7" t="s">
        <v>53</v>
      </c>
      <c r="B13" s="10">
        <v>619200</v>
      </c>
      <c r="C13" s="12" t="s">
        <v>54</v>
      </c>
      <c r="E13" s="7">
        <f>IF(A14="","",A14)</f>
      </c>
    </row>
    <row r="14" spans="1:5" x14ac:dyDescent="0.25">
      <c r="A14" s="8" t="s">
        <v>55</v>
      </c>
      <c r="B14" s="10">
        <v>100</v>
      </c>
      <c r="C14" s="12" t="s">
        <v>56</v>
      </c>
      <c r="E14" s="7">
        <f>IF(A15="","",A15)</f>
      </c>
    </row>
    <row r="15" spans="1:5" x14ac:dyDescent="0.25">
      <c r="A15" s="8"/>
      <c r="B15" s="10"/>
      <c r="C15" s="12"/>
      <c r="E15" s="7">
        <f>IF(A16="","",A16)</f>
      </c>
    </row>
    <row r="16" spans="1:5" x14ac:dyDescent="0.25">
      <c r="A16" s="8"/>
      <c r="B16" s="10"/>
      <c r="C16" s="12"/>
      <c r="E16" s="7">
        <f>IF(A17="","",A17)</f>
      </c>
    </row>
    <row r="17" spans="1:5" x14ac:dyDescent="0.25">
      <c r="A17" s="8"/>
      <c r="B17" s="10"/>
      <c r="C17" s="12"/>
      <c r="E17" s="7">
        <f>IF(A18="","",A18)</f>
      </c>
    </row>
    <row r="18" spans="1:5" x14ac:dyDescent="0.25">
      <c r="A18" s="8"/>
      <c r="B18" s="10"/>
      <c r="C18" s="12"/>
      <c r="E18" s="7">
        <f>IF(A19="","",A19)</f>
      </c>
    </row>
    <row r="19" spans="1:5" x14ac:dyDescent="0.25">
      <c r="A19" s="8"/>
      <c r="B19" s="10"/>
      <c r="C19" s="12"/>
      <c r="E19" s="7">
        <f>IF(A20="","",A20)</f>
      </c>
    </row>
    <row r="20" spans="1:5" x14ac:dyDescent="0.25">
      <c r="A20" s="8"/>
      <c r="B20" s="10"/>
      <c r="C20" s="12"/>
      <c r="E20" s="7">
        <f>IF(A21="","",A21)</f>
      </c>
    </row>
    <row r="21" spans="1:5" x14ac:dyDescent="0.25">
      <c r="A21" s="8"/>
      <c r="B21" s="10"/>
      <c r="C21" s="12"/>
      <c r="E21" s="7">
        <f>IF(A22="","",A22)</f>
      </c>
    </row>
    <row r="22" spans="1:5" x14ac:dyDescent="0.25">
      <c r="A22" s="8"/>
      <c r="B22" s="10"/>
      <c r="C22" s="12"/>
      <c r="E22" s="7">
        <f>IF(A26="","",A26)</f>
      </c>
    </row>
    <row r="23" spans="1:5" x14ac:dyDescent="0.25">
      <c r="A23" s="13" t="s">
        <v>57</v>
      </c>
      <c r="B23" s="14">
        <f>SUM(B12:B22)</f>
      </c>
      <c r="E23" s="7">
        <f>IF(A27="","",A27)</f>
      </c>
    </row>
    <row r="24" spans="5:5" x14ac:dyDescent="0.25">
      <c r="E24" s="7">
        <f>IF(A28="","",A28)</f>
      </c>
    </row>
    <row r="25" spans="1:5" x14ac:dyDescent="0.25">
      <c r="A25" s="3" t="s">
        <v>58</v>
      </c>
      <c r="B25" s="3" t="s">
        <v>48</v>
      </c>
      <c r="C25" s="3" t="s">
        <v>49</v>
      </c>
      <c r="D25" s="3" t="s">
        <v>59</v>
      </c>
      <c r="E25" s="7">
        <f>IF(A29="","",A29)</f>
      </c>
    </row>
    <row r="26" spans="1:5" x14ac:dyDescent="0.25">
      <c r="A26" s="8" t="s">
        <v>60</v>
      </c>
      <c r="B26" s="10">
        <v>20000</v>
      </c>
      <c r="C26" s="12" t="s">
        <v>61</v>
      </c>
      <c r="D26" s="15" t="s">
        <v>62</v>
      </c>
      <c r="E26" s="7">
        <f>IF(A30="","",A30)</f>
      </c>
    </row>
    <row r="27" spans="1:5" x14ac:dyDescent="0.25">
      <c r="A27" s="8" t="s">
        <v>63</v>
      </c>
      <c r="B27" s="10">
        <v>15000</v>
      </c>
      <c r="C27" s="12" t="s">
        <v>64</v>
      </c>
      <c r="D27" s="15" t="s">
        <v>62</v>
      </c>
      <c r="E27" s="7">
        <f>IF(A31="","",A31)</f>
      </c>
    </row>
    <row r="28" spans="1:5" x14ac:dyDescent="0.25">
      <c r="A28" s="8" t="s">
        <v>65</v>
      </c>
      <c r="B28" s="10">
        <v>30000</v>
      </c>
      <c r="C28" s="12" t="s">
        <v>66</v>
      </c>
      <c r="D28" s="15" t="s">
        <v>62</v>
      </c>
      <c r="E28" s="7">
        <f>IF(A32="","",A32)</f>
      </c>
    </row>
    <row r="29" spans="1:5" x14ac:dyDescent="0.25">
      <c r="A29" s="8" t="s">
        <v>67</v>
      </c>
      <c r="B29" s="10">
        <v>20000</v>
      </c>
      <c r="C29" s="12" t="s">
        <v>68</v>
      </c>
      <c r="D29" s="15" t="s">
        <v>62</v>
      </c>
      <c r="E29" s="7">
        <f>IF(A33="","",A33)</f>
      </c>
    </row>
    <row r="30" spans="1:5" x14ac:dyDescent="0.25">
      <c r="A30" s="8" t="s">
        <v>69</v>
      </c>
      <c r="B30" s="10">
        <v>40000</v>
      </c>
      <c r="C30" s="12" t="s">
        <v>70</v>
      </c>
      <c r="D30" s="15" t="s">
        <v>71</v>
      </c>
      <c r="E30" s="7">
        <f>IF(A34="","",A34)</f>
      </c>
    </row>
    <row r="31" spans="1:5" x14ac:dyDescent="0.25">
      <c r="A31" s="8" t="s">
        <v>72</v>
      </c>
      <c r="B31" s="10">
        <v>180000</v>
      </c>
      <c r="C31" s="12" t="s">
        <v>73</v>
      </c>
      <c r="D31" s="15" t="s">
        <v>71</v>
      </c>
      <c r="E31" s="7">
        <f>IF(A35="","",A35)</f>
      </c>
    </row>
    <row r="32" spans="1:5" x14ac:dyDescent="0.25">
      <c r="A32" s="8" t="s">
        <v>74</v>
      </c>
      <c r="B32" s="10">
        <v>30000</v>
      </c>
      <c r="C32" s="12" t="s">
        <v>75</v>
      </c>
      <c r="D32" s="15" t="s">
        <v>71</v>
      </c>
      <c r="E32" s="7">
        <f>IF(A36="","",A36)</f>
      </c>
    </row>
    <row r="33" spans="1:5" x14ac:dyDescent="0.25">
      <c r="A33" s="8" t="s">
        <v>76</v>
      </c>
      <c r="B33" s="10">
        <v>120000</v>
      </c>
      <c r="C33" s="12" t="s">
        <v>77</v>
      </c>
      <c r="D33" s="15" t="s">
        <v>71</v>
      </c>
      <c r="E33" s="7">
        <f>IF(A37="","",A37)</f>
      </c>
    </row>
    <row r="34" spans="1:5" x14ac:dyDescent="0.25">
      <c r="A34" s="8" t="s">
        <v>78</v>
      </c>
      <c r="B34" s="10">
        <v>90000</v>
      </c>
      <c r="C34" s="12" t="s">
        <v>79</v>
      </c>
      <c r="D34" s="15" t="s">
        <v>80</v>
      </c>
      <c r="E34" s="7">
        <f>IF(A38="","",A38)</f>
      </c>
    </row>
    <row r="35" spans="1:5" x14ac:dyDescent="0.25">
      <c r="A35" s="8" t="s">
        <v>81</v>
      </c>
      <c r="B35" s="10">
        <v>100000</v>
      </c>
      <c r="C35" s="12" t="s">
        <v>82</v>
      </c>
      <c r="D35" s="15" t="s">
        <v>80</v>
      </c>
      <c r="E35" s="7">
        <f>IF(A39="","",A39)</f>
      </c>
    </row>
    <row r="36" spans="1:5" x14ac:dyDescent="0.25">
      <c r="A36" s="8" t="s">
        <v>83</v>
      </c>
      <c r="B36" s="10">
        <v>94300</v>
      </c>
      <c r="C36" s="12" t="s">
        <v>84</v>
      </c>
      <c r="D36" s="15" t="s">
        <v>80</v>
      </c>
      <c r="E36" s="7">
        <f>IF(A40="","",A40)</f>
      </c>
    </row>
    <row r="37" spans="1:5" x14ac:dyDescent="0.25">
      <c r="A37" s="8"/>
      <c r="B37" s="10"/>
      <c r="C37" s="12"/>
      <c r="D37" s="15"/>
      <c r="E37" s="7">
        <f>B44</f>
      </c>
    </row>
    <row r="38" spans="1:4" x14ac:dyDescent="0.25">
      <c r="A38" s="8"/>
      <c r="B38" s="10"/>
      <c r="C38" s="12"/>
      <c r="D38" s="15"/>
    </row>
    <row r="39" spans="1:4" x14ac:dyDescent="0.25">
      <c r="A39" s="8"/>
      <c r="B39" s="10"/>
      <c r="C39" s="12"/>
      <c r="D39" s="15"/>
    </row>
    <row r="40" spans="1:4" x14ac:dyDescent="0.25">
      <c r="A40" s="8"/>
      <c r="B40" s="10"/>
      <c r="C40" s="12"/>
      <c r="D40" s="15"/>
    </row>
    <row r="41" spans="1:2" x14ac:dyDescent="0.25">
      <c r="A41" s="13" t="s">
        <v>85</v>
      </c>
      <c r="B41" s="14">
        <f>SUM(B26:B40)</f>
      </c>
    </row>
    <row r="42" spans="1:2" x14ac:dyDescent="0.25">
      <c r="A42" s="16" t="s">
        <v>86</v>
      </c>
      <c r="B42" s="13">
        <f>IF(B23=B41,"一致","収入予算と支出予算が合っていません（差額 "&amp;TEXT(B23-B41,"#,##0")&amp;" 円）")</f>
      </c>
    </row>
    <row r="44" ht="30" customHeight="1" spans="1:2" x14ac:dyDescent="0.25">
      <c r="A44" s="17" t="s">
        <v>87</v>
      </c>
      <c r="B44" s="18" t="s">
        <v>88</v>
      </c>
    </row>
  </sheetData>
  <sheetProtection sheet="1" formatColumns="0"/>
  <dataValidations count="30">
    <dataValidation type="custom" allowBlank="1" showErrorMessage="1" errorTitle="科目" error="同じ科目がすでにあります（科目は20文字以内）" sqref="A14">
      <formula1>AND(LEN(A14)&lt;=20,COUNTIF($A$13:$A$40,A14)&lt;=1)</formula1>
    </dataValidation>
    <dataValidation type="custom" allowBlank="1" showErrorMessage="1" errorTitle="科目" error="同じ科目がすでにあります（科目は20文字以内）" sqref="A15">
      <formula1>AND(LEN(A15)&lt;=20,COUNTIF($A$13:$A$40,A15)&lt;=1)</formula1>
    </dataValidation>
    <dataValidation type="custom" allowBlank="1" showErrorMessage="1" errorTitle="科目" error="同じ科目がすでにあります（科目は20文字以内）" sqref="A16">
      <formula1>AND(LEN(A16)&lt;=20,COUNTIF($A$13:$A$40,A16)&lt;=1)</formula1>
    </dataValidation>
    <dataValidation type="custom" allowBlank="1" showErrorMessage="1" errorTitle="科目" error="同じ科目がすでにあります（科目は20文字以内）" sqref="A17">
      <formula1>AND(LEN(A17)&lt;=20,COUNTIF($A$13:$A$40,A17)&lt;=1)</formula1>
    </dataValidation>
    <dataValidation type="custom" allowBlank="1" showErrorMessage="1" errorTitle="科目" error="同じ科目がすでにあります（科目は20文字以内）" sqref="A18">
      <formula1>AND(LEN(A18)&lt;=20,COUNTIF($A$13:$A$40,A18)&lt;=1)</formula1>
    </dataValidation>
    <dataValidation type="custom" allowBlank="1" showErrorMessage="1" errorTitle="科目" error="同じ科目がすでにあります（科目は20文字以内）" sqref="A19">
      <formula1>AND(LEN(A19)&lt;=20,COUNTIF($A$13:$A$40,A19)&lt;=1)</formula1>
    </dataValidation>
    <dataValidation type="custom" allowBlank="1" showErrorMessage="1" errorTitle="科目" error="同じ科目がすでにあります（科目は20文字以内）" sqref="A20">
      <formula1>AND(LEN(A20)&lt;=20,COUNTIF($A$13:$A$40,A20)&lt;=1)</formula1>
    </dataValidation>
    <dataValidation type="custom" allowBlank="1" showErrorMessage="1" errorTitle="科目" error="同じ科目がすでにあります（科目は20文字以内）" sqref="A21">
      <formula1>AND(LEN(A21)&lt;=20,COUNTIF($A$13:$A$40,A21)&lt;=1)</formula1>
    </dataValidation>
    <dataValidation type="custom" allowBlank="1" showErrorMessage="1" errorTitle="科目" error="同じ科目がすでにあります（科目は20文字以内）" sqref="A22">
      <formula1>AND(LEN(A22)&lt;=20,COUNTIF($A$13:$A$40,A22)&lt;=1)</formula1>
    </dataValidation>
    <dataValidation type="custom" allowBlank="1" showErrorMessage="1" errorTitle="科目" error="同じ科目がすでにあります（科目は20文字以内）" sqref="A26">
      <formula1>AND(LEN(A26)&lt;=20,COUNTIF($A$13:$A$40,A26)&lt;=1)</formula1>
    </dataValidation>
    <dataValidation type="custom" allowBlank="1" showErrorMessage="1" errorTitle="科目" error="同じ科目がすでにあります（科目は20文字以内）" sqref="A27">
      <formula1>AND(LEN(A27)&lt;=20,COUNTIF($A$13:$A$40,A27)&lt;=1)</formula1>
    </dataValidation>
    <dataValidation type="custom" allowBlank="1" showErrorMessage="1" errorTitle="科目" error="同じ科目がすでにあります（科目は20文字以内）" sqref="A28">
      <formula1>AND(LEN(A28)&lt;=20,COUNTIF($A$13:$A$40,A28)&lt;=1)</formula1>
    </dataValidation>
    <dataValidation type="custom" allowBlank="1" showErrorMessage="1" errorTitle="科目" error="同じ科目がすでにあります（科目は20文字以内）" sqref="A29">
      <formula1>AND(LEN(A29)&lt;=20,COUNTIF($A$13:$A$40,A29)&lt;=1)</formula1>
    </dataValidation>
    <dataValidation type="custom" allowBlank="1" showErrorMessage="1" errorTitle="科目" error="同じ科目がすでにあります（科目は20文字以内）" sqref="A30">
      <formula1>AND(LEN(A30)&lt;=20,COUNTIF($A$13:$A$40,A30)&lt;=1)</formula1>
    </dataValidation>
    <dataValidation type="custom" allowBlank="1" showErrorMessage="1" errorTitle="科目" error="同じ科目がすでにあります（科目は20文字以内）" sqref="A31">
      <formula1>AND(LEN(A31)&lt;=20,COUNTIF($A$13:$A$40,A31)&lt;=1)</formula1>
    </dataValidation>
    <dataValidation type="custom" allowBlank="1" showErrorMessage="1" errorTitle="科目" error="同じ科目がすでにあります（科目は20文字以内）" sqref="A32">
      <formula1>AND(LEN(A32)&lt;=20,COUNTIF($A$13:$A$40,A32)&lt;=1)</formula1>
    </dataValidation>
    <dataValidation type="custom" allowBlank="1" showErrorMessage="1" errorTitle="科目" error="同じ科目がすでにあります（科目は20文字以内）" sqref="A33">
      <formula1>AND(LEN(A33)&lt;=20,COUNTIF($A$13:$A$40,A33)&lt;=1)</formula1>
    </dataValidation>
    <dataValidation type="custom" allowBlank="1" showErrorMessage="1" errorTitle="科目" error="同じ科目がすでにあります（科目は20文字以内）" sqref="A34">
      <formula1>AND(LEN(A34)&lt;=20,COUNTIF($A$13:$A$40,A34)&lt;=1)</formula1>
    </dataValidation>
    <dataValidation type="custom" allowBlank="1" showErrorMessage="1" errorTitle="科目" error="同じ科目がすでにあります（科目は20文字以内）" sqref="A35">
      <formula1>AND(LEN(A35)&lt;=20,COUNTIF($A$13:$A$40,A35)&lt;=1)</formula1>
    </dataValidation>
    <dataValidation type="custom" allowBlank="1" showErrorMessage="1" errorTitle="科目" error="同じ科目がすでにあります（科目は20文字以内）" sqref="A36">
      <formula1>AND(LEN(A36)&lt;=20,COUNTIF($A$13:$A$40,A36)&lt;=1)</formula1>
    </dataValidation>
    <dataValidation type="custom" allowBlank="1" showErrorMessage="1" errorTitle="科目" error="同じ科目がすでにあります（科目は20文字以内）" sqref="A37">
      <formula1>AND(LEN(A37)&lt;=20,COUNTIF($A$13:$A$40,A37)&lt;=1)</formula1>
    </dataValidation>
    <dataValidation type="custom" allowBlank="1" showErrorMessage="1" errorTitle="科目" error="同じ科目がすでにあります（科目は20文字以内）" sqref="A38">
      <formula1>AND(LEN(A38)&lt;=20,COUNTIF($A$13:$A$40,A38)&lt;=1)</formula1>
    </dataValidation>
    <dataValidation type="custom" allowBlank="1" showErrorMessage="1" errorTitle="科目" error="同じ科目がすでにあります（科目は20文字以内）" sqref="A39">
      <formula1>AND(LEN(A39)&lt;=20,COUNTIF($A$13:$A$40,A39)&lt;=1)</formula1>
    </dataValidation>
    <dataValidation type="custom" allowBlank="1" showErrorMessage="1" errorTitle="科目" error="同じ科目がすでにあります（科目は20文字以内）" sqref="A40">
      <formula1>AND(LEN(A40)&lt;=20,COUNTIF($A$13:$A$40,A40)&lt;=1)</formula1>
    </dataValidation>
    <dataValidation type="whole" operator="greaterThanOrEqual" allowBlank="1" showErrorMessage="1" errorTitle="金額" error="0 以上の整数（円）を入れてください" sqref="B12:B22">
      <formula1>0</formula1>
    </dataValidation>
    <dataValidation type="whole" operator="greaterThanOrEqual" allowBlank="1" showErrorMessage="1" errorTitle="金額" error="0 以上の整数（円）を入れてください" sqref="B26:B40">
      <formula1>0</formula1>
    </dataValidation>
    <dataValidation type="whole" allowBlank="1" showErrorMessage="1" errorTitle="年度" error="西暦の年（例 2026）を入れてください" sqref="B4">
      <formula1>2000</formula1>
      <formula2>2100</formula2>
    </dataValidation>
    <dataValidation type="whole" operator="greaterThanOrEqual" allowBlank="1" showErrorMessage="1" errorTitle="金額" error="0 以上の整数（円）を入れてください" sqref="B6:B7">
      <formula1>0</formula1>
    </dataValidation>
    <dataValidation type="whole" operator="greaterThanOrEqual" allowBlank="1" showErrorMessage="1" errorTitle="金額" error="0 以上の整数（円）を入れてください" sqref="B9">
      <formula1>0</formula1>
    </dataValidation>
    <dataValidation type="list" allowBlank="1" showErrorMessage="1" errorTitle="区分" error="区分は 運営費・活動費・その他 から選んでください" sqref="D26:D40">
      <formula1>"運営費,活動費,その他"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J4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7" customWidth="1"/>
    <col min="5" max="5" width="12" customWidth="1"/>
    <col min="6" max="7" width="14" customWidth="1"/>
    <col min="8" max="8" width="12" customWidth="1"/>
    <col min="9" max="9" width="11" customWidth="1"/>
    <col min="10" max="10" width="28" customWidth="1"/>
  </cols>
  <sheetData>
    <row r="1" ht="26" customHeight="1" spans="1:1" x14ac:dyDescent="0.25">
      <c r="A1" s="1">
        <f>IF('最初に入れる'!B3="","会費の集金表",'最初に入れる'!B3&amp;" "&amp;'最初に入れる'!B4&amp;"年度 会費の集金表")</f>
      </c>
    </row>
    <row r="2" spans="1:1" x14ac:dyDescent="0.25">
      <c r="A2" s="6" t="s">
        <v>89</v>
      </c>
    </row>
    <row r="3" spans="1:6" x14ac:dyDescent="0.25">
      <c r="A3" s="18" t="s">
        <v>90</v>
      </c>
      <c r="B3" s="18"/>
      <c r="C3" s="18"/>
      <c r="D3" s="18"/>
      <c r="E3" s="18"/>
      <c r="F3" s="10">
        <v>1800</v>
      </c>
    </row>
    <row r="4" spans="1:6" x14ac:dyDescent="0.25">
      <c r="A4" s="18" t="s">
        <v>91</v>
      </c>
      <c r="B4" s="18"/>
      <c r="C4" s="18"/>
      <c r="D4" s="18"/>
      <c r="E4" s="18"/>
      <c r="F4" s="10">
        <v>1800</v>
      </c>
    </row>
    <row r="6" ht="32" customHeight="1" spans="1:10" x14ac:dyDescent="0.25">
      <c r="A6" s="3" t="s">
        <v>92</v>
      </c>
      <c r="B6" s="3" t="s">
        <v>93</v>
      </c>
      <c r="C6" s="3" t="s">
        <v>94</v>
      </c>
      <c r="D6" s="3" t="s">
        <v>95</v>
      </c>
      <c r="E6" s="3" t="s">
        <v>96</v>
      </c>
      <c r="F6" s="3" t="s">
        <v>97</v>
      </c>
      <c r="G6" s="3" t="s">
        <v>98</v>
      </c>
      <c r="H6" s="3" t="s">
        <v>99</v>
      </c>
      <c r="I6" s="3" t="s">
        <v>100</v>
      </c>
      <c r="J6" s="3" t="s">
        <v>101</v>
      </c>
    </row>
    <row r="7" spans="1:10" x14ac:dyDescent="0.25">
      <c r="A7" s="15" t="s">
        <v>102</v>
      </c>
      <c r="B7" s="15" t="s">
        <v>103</v>
      </c>
      <c r="C7" s="9">
        <v>28</v>
      </c>
      <c r="D7" s="9">
        <v>26</v>
      </c>
      <c r="E7" s="11">
        <f>IF(OR(D7="",$F$3=""),"",$F$3)</f>
      </c>
      <c r="F7" s="11">
        <f>IF(E7="","",D7*E7)</f>
      </c>
      <c r="G7" s="10">
        <v>46800</v>
      </c>
      <c r="H7" s="19">
        <f>IF(F7="","",F7-N(G7))</f>
      </c>
      <c r="I7" s="20">
        <v>46162</v>
      </c>
      <c r="J7" s="8"/>
    </row>
    <row r="8" spans="1:10" x14ac:dyDescent="0.25">
      <c r="A8" s="15" t="s">
        <v>102</v>
      </c>
      <c r="B8" s="15" t="s">
        <v>104</v>
      </c>
      <c r="C8" s="9">
        <v>27</v>
      </c>
      <c r="D8" s="9">
        <v>25</v>
      </c>
      <c r="E8" s="11">
        <f>IF(OR(D8="",$F$3=""),"",$F$3)</f>
      </c>
      <c r="F8" s="11">
        <f>IF(E8="","",D8*E8)</f>
      </c>
      <c r="G8" s="10">
        <v>45000</v>
      </c>
      <c r="H8" s="19">
        <f>IF(F8="","",F8-N(G8))</f>
      </c>
      <c r="I8" s="20">
        <v>46162</v>
      </c>
      <c r="J8" s="8"/>
    </row>
    <row r="9" spans="1:10" x14ac:dyDescent="0.25">
      <c r="A9" s="15" t="s">
        <v>105</v>
      </c>
      <c r="B9" s="15" t="s">
        <v>103</v>
      </c>
      <c r="C9" s="9">
        <v>28</v>
      </c>
      <c r="D9" s="9">
        <v>27</v>
      </c>
      <c r="E9" s="11">
        <f>IF(OR(D9="",$F$3=""),"",$F$3)</f>
      </c>
      <c r="F9" s="11">
        <f>IF(E9="","",D9*E9)</f>
      </c>
      <c r="G9" s="10">
        <v>48600</v>
      </c>
      <c r="H9" s="19">
        <f>IF(F9="","",F9-N(G9))</f>
      </c>
      <c r="I9" s="20">
        <v>46162</v>
      </c>
      <c r="J9" s="8"/>
    </row>
    <row r="10" spans="1:10" x14ac:dyDescent="0.25">
      <c r="A10" s="15" t="s">
        <v>105</v>
      </c>
      <c r="B10" s="15" t="s">
        <v>104</v>
      </c>
      <c r="C10" s="9">
        <v>27</v>
      </c>
      <c r="D10" s="9">
        <v>26</v>
      </c>
      <c r="E10" s="11">
        <f>IF(OR(D10="",$F$3=""),"",$F$3)</f>
      </c>
      <c r="F10" s="11">
        <f>IF(E10="","",D10*E10)</f>
      </c>
      <c r="G10" s="10">
        <v>46800</v>
      </c>
      <c r="H10" s="19">
        <f>IF(F10="","",F10-N(G10))</f>
      </c>
      <c r="I10" s="20">
        <v>46162</v>
      </c>
      <c r="J10" s="8"/>
    </row>
    <row r="11" spans="1:10" x14ac:dyDescent="0.25">
      <c r="A11" s="15" t="s">
        <v>106</v>
      </c>
      <c r="B11" s="15" t="s">
        <v>103</v>
      </c>
      <c r="C11" s="9">
        <v>29</v>
      </c>
      <c r="D11" s="9">
        <v>28</v>
      </c>
      <c r="E11" s="11">
        <f>IF(OR(D11="",$F$3=""),"",$F$3)</f>
      </c>
      <c r="F11" s="11">
        <f>IF(E11="","",D11*E11)</f>
      </c>
      <c r="G11" s="10">
        <v>50400</v>
      </c>
      <c r="H11" s="19">
        <f>IF(F11="","",F11-N(G11))</f>
      </c>
      <c r="I11" s="20">
        <v>46162</v>
      </c>
      <c r="J11" s="8"/>
    </row>
    <row r="12" spans="1:10" x14ac:dyDescent="0.25">
      <c r="A12" s="15" t="s">
        <v>106</v>
      </c>
      <c r="B12" s="15" t="s">
        <v>104</v>
      </c>
      <c r="C12" s="9">
        <v>28</v>
      </c>
      <c r="D12" s="9">
        <v>27</v>
      </c>
      <c r="E12" s="11">
        <f>IF(OR(D12="",$F$3=""),"",$F$3)</f>
      </c>
      <c r="F12" s="11">
        <f>IF(E12="","",D12*E12)</f>
      </c>
      <c r="G12" s="10">
        <v>48600</v>
      </c>
      <c r="H12" s="19">
        <f>IF(F12="","",F12-N(G12))</f>
      </c>
      <c r="I12" s="20">
        <v>46275</v>
      </c>
      <c r="J12" s="8" t="s">
        <v>107</v>
      </c>
    </row>
    <row r="13" spans="1:10" x14ac:dyDescent="0.25">
      <c r="A13" s="15" t="s">
        <v>108</v>
      </c>
      <c r="B13" s="15" t="s">
        <v>103</v>
      </c>
      <c r="C13" s="9">
        <v>27</v>
      </c>
      <c r="D13" s="9">
        <v>25</v>
      </c>
      <c r="E13" s="11">
        <f>IF(OR(D13="",$F$3=""),"",$F$3)</f>
      </c>
      <c r="F13" s="11">
        <f>IF(E13="","",D13*E13)</f>
      </c>
      <c r="G13" s="10">
        <v>45000</v>
      </c>
      <c r="H13" s="19">
        <f>IF(F13="","",F13-N(G13))</f>
      </c>
      <c r="I13" s="20">
        <v>46162</v>
      </c>
      <c r="J13" s="8"/>
    </row>
    <row r="14" spans="1:10" x14ac:dyDescent="0.25">
      <c r="A14" s="15" t="s">
        <v>108</v>
      </c>
      <c r="B14" s="15" t="s">
        <v>104</v>
      </c>
      <c r="C14" s="9">
        <v>27</v>
      </c>
      <c r="D14" s="9">
        <v>26</v>
      </c>
      <c r="E14" s="11">
        <f>IF(OR(D14="",$F$3=""),"",$F$3)</f>
      </c>
      <c r="F14" s="11">
        <f>IF(E14="","",D14*E14)</f>
      </c>
      <c r="G14" s="10">
        <v>46800</v>
      </c>
      <c r="H14" s="19">
        <f>IF(F14="","",F14-N(G14))</f>
      </c>
      <c r="I14" s="20">
        <v>46162</v>
      </c>
      <c r="J14" s="8"/>
    </row>
    <row r="15" spans="1:10" x14ac:dyDescent="0.25">
      <c r="A15" s="15" t="s">
        <v>109</v>
      </c>
      <c r="B15" s="15" t="s">
        <v>103</v>
      </c>
      <c r="C15" s="9">
        <v>30</v>
      </c>
      <c r="D15" s="9">
        <v>29</v>
      </c>
      <c r="E15" s="11">
        <f>IF(OR(D15="",$F$3=""),"",$F$3)</f>
      </c>
      <c r="F15" s="11">
        <f>IF(E15="","",D15*E15)</f>
      </c>
      <c r="G15" s="10">
        <v>48600</v>
      </c>
      <c r="H15" s="19">
        <f>IF(F15="","",F15-N(G15))</f>
      </c>
      <c r="I15" s="20">
        <v>46162</v>
      </c>
      <c r="J15" s="8" t="s">
        <v>110</v>
      </c>
    </row>
    <row r="16" spans="1:10" x14ac:dyDescent="0.25">
      <c r="A16" s="15" t="s">
        <v>109</v>
      </c>
      <c r="B16" s="15" t="s">
        <v>104</v>
      </c>
      <c r="C16" s="9">
        <v>29</v>
      </c>
      <c r="D16" s="9">
        <v>28</v>
      </c>
      <c r="E16" s="11">
        <f>IF(OR(D16="",$F$3=""),"",$F$3)</f>
      </c>
      <c r="F16" s="11">
        <f>IF(E16="","",D16*E16)</f>
      </c>
      <c r="G16" s="10">
        <v>50400</v>
      </c>
      <c r="H16" s="19">
        <f>IF(F16="","",F16-N(G16))</f>
      </c>
      <c r="I16" s="20">
        <v>46162</v>
      </c>
      <c r="J16" s="8"/>
    </row>
    <row r="17" spans="1:10" x14ac:dyDescent="0.25">
      <c r="A17" s="15" t="s">
        <v>111</v>
      </c>
      <c r="B17" s="15" t="s">
        <v>103</v>
      </c>
      <c r="C17" s="9">
        <v>29</v>
      </c>
      <c r="D17" s="9">
        <v>27</v>
      </c>
      <c r="E17" s="11">
        <f>IF(OR(D17="",$F$3=""),"",$F$3)</f>
      </c>
      <c r="F17" s="11">
        <f>IF(E17="","",D17*E17)</f>
      </c>
      <c r="G17" s="10">
        <v>48600</v>
      </c>
      <c r="H17" s="19">
        <f>IF(F17="","",F17-N(G17))</f>
      </c>
      <c r="I17" s="20">
        <v>46162</v>
      </c>
      <c r="J17" s="8"/>
    </row>
    <row r="18" spans="1:10" x14ac:dyDescent="0.25">
      <c r="A18" s="15" t="s">
        <v>111</v>
      </c>
      <c r="B18" s="15" t="s">
        <v>104</v>
      </c>
      <c r="C18" s="9">
        <v>27</v>
      </c>
      <c r="D18" s="9">
        <v>26</v>
      </c>
      <c r="E18" s="11">
        <f>IF(OR(D18="",$F$3=""),"",$F$3)</f>
      </c>
      <c r="F18" s="11">
        <f>IF(E18="","",D18*E18)</f>
      </c>
      <c r="G18" s="10">
        <v>46800</v>
      </c>
      <c r="H18" s="19">
        <f>IF(F18="","",F18-N(G18))</f>
      </c>
      <c r="I18" s="20">
        <v>46162</v>
      </c>
      <c r="J18" s="8"/>
    </row>
    <row r="19" spans="1:10" x14ac:dyDescent="0.25">
      <c r="A19" s="15"/>
      <c r="B19" s="15"/>
      <c r="C19" s="9"/>
      <c r="D19" s="9"/>
      <c r="E19" s="11">
        <f>IF(OR(D19="",$F$3=""),"",$F$3)</f>
      </c>
      <c r="F19" s="11">
        <f>IF(E19="","",D19*E19)</f>
      </c>
      <c r="G19" s="10"/>
      <c r="H19" s="19">
        <f>IF(F19="","",F19-N(G19))</f>
      </c>
      <c r="I19" s="20"/>
      <c r="J19" s="8"/>
    </row>
    <row r="20" spans="1:10" x14ac:dyDescent="0.25">
      <c r="A20" s="15"/>
      <c r="B20" s="15"/>
      <c r="C20" s="9"/>
      <c r="D20" s="9"/>
      <c r="E20" s="11">
        <f>IF(OR(D20="",$F$3=""),"",$F$3)</f>
      </c>
      <c r="F20" s="11">
        <f>IF(E20="","",D20*E20)</f>
      </c>
      <c r="G20" s="10"/>
      <c r="H20" s="19">
        <f>IF(F20="","",F20-N(G20))</f>
      </c>
      <c r="I20" s="20"/>
      <c r="J20" s="8"/>
    </row>
    <row r="21" spans="1:10" x14ac:dyDescent="0.25">
      <c r="A21" s="15"/>
      <c r="B21" s="15"/>
      <c r="C21" s="9"/>
      <c r="D21" s="9"/>
      <c r="E21" s="11">
        <f>IF(OR(D21="",$F$3=""),"",$F$3)</f>
      </c>
      <c r="F21" s="11">
        <f>IF(E21="","",D21*E21)</f>
      </c>
      <c r="G21" s="10"/>
      <c r="H21" s="19">
        <f>IF(F21="","",F21-N(G21))</f>
      </c>
      <c r="I21" s="20"/>
      <c r="J21" s="8"/>
    </row>
    <row r="22" spans="1:10" x14ac:dyDescent="0.25">
      <c r="A22" s="15"/>
      <c r="B22" s="15"/>
      <c r="C22" s="9"/>
      <c r="D22" s="9"/>
      <c r="E22" s="11">
        <f>IF(OR(D22="",$F$3=""),"",$F$3)</f>
      </c>
      <c r="F22" s="11">
        <f>IF(E22="","",D22*E22)</f>
      </c>
      <c r="G22" s="10"/>
      <c r="H22" s="19">
        <f>IF(F22="","",F22-N(G22))</f>
      </c>
      <c r="I22" s="20"/>
      <c r="J22" s="8"/>
    </row>
    <row r="23" spans="1:10" x14ac:dyDescent="0.25">
      <c r="A23" s="15"/>
      <c r="B23" s="15"/>
      <c r="C23" s="9"/>
      <c r="D23" s="9"/>
      <c r="E23" s="11">
        <f>IF(OR(D23="",$F$3=""),"",$F$3)</f>
      </c>
      <c r="F23" s="11">
        <f>IF(E23="","",D23*E23)</f>
      </c>
      <c r="G23" s="10"/>
      <c r="H23" s="19">
        <f>IF(F23="","",F23-N(G23))</f>
      </c>
      <c r="I23" s="20"/>
      <c r="J23" s="8"/>
    </row>
    <row r="24" spans="1:10" x14ac:dyDescent="0.25">
      <c r="A24" s="15"/>
      <c r="B24" s="15"/>
      <c r="C24" s="9"/>
      <c r="D24" s="9"/>
      <c r="E24" s="11">
        <f>IF(OR(D24="",$F$3=""),"",$F$3)</f>
      </c>
      <c r="F24" s="11">
        <f>IF(E24="","",D24*E24)</f>
      </c>
      <c r="G24" s="10"/>
      <c r="H24" s="19">
        <f>IF(F24="","",F24-N(G24))</f>
      </c>
      <c r="I24" s="20"/>
      <c r="J24" s="8"/>
    </row>
    <row r="25" spans="1:10" x14ac:dyDescent="0.25">
      <c r="A25" s="15"/>
      <c r="B25" s="15"/>
      <c r="C25" s="9"/>
      <c r="D25" s="9"/>
      <c r="E25" s="11">
        <f>IF(OR(D25="",$F$3=""),"",$F$3)</f>
      </c>
      <c r="F25" s="11">
        <f>IF(E25="","",D25*E25)</f>
      </c>
      <c r="G25" s="10"/>
      <c r="H25" s="19">
        <f>IF(F25="","",F25-N(G25))</f>
      </c>
      <c r="I25" s="20"/>
      <c r="J25" s="8"/>
    </row>
    <row r="26" spans="1:10" x14ac:dyDescent="0.25">
      <c r="A26" s="15"/>
      <c r="B26" s="15"/>
      <c r="C26" s="9"/>
      <c r="D26" s="9"/>
      <c r="E26" s="11">
        <f>IF(OR(D26="",$F$3=""),"",$F$3)</f>
      </c>
      <c r="F26" s="11">
        <f>IF(E26="","",D26*E26)</f>
      </c>
      <c r="G26" s="10"/>
      <c r="H26" s="19">
        <f>IF(F26="","",F26-N(G26))</f>
      </c>
      <c r="I26" s="20"/>
      <c r="J26" s="8"/>
    </row>
    <row r="27" spans="1:10" x14ac:dyDescent="0.25">
      <c r="A27" s="15"/>
      <c r="B27" s="15"/>
      <c r="C27" s="9"/>
      <c r="D27" s="9"/>
      <c r="E27" s="11">
        <f>IF(OR(D27="",$F$3=""),"",$F$3)</f>
      </c>
      <c r="F27" s="11">
        <f>IF(E27="","",D27*E27)</f>
      </c>
      <c r="G27" s="10"/>
      <c r="H27" s="19">
        <f>IF(F27="","",F27-N(G27))</f>
      </c>
      <c r="I27" s="20"/>
      <c r="J27" s="8"/>
    </row>
    <row r="28" spans="1:10" x14ac:dyDescent="0.25">
      <c r="A28" s="15"/>
      <c r="B28" s="15"/>
      <c r="C28" s="9"/>
      <c r="D28" s="9"/>
      <c r="E28" s="11">
        <f>IF(OR(D28="",$F$3=""),"",$F$3)</f>
      </c>
      <c r="F28" s="11">
        <f>IF(E28="","",D28*E28)</f>
      </c>
      <c r="G28" s="10"/>
      <c r="H28" s="19">
        <f>IF(F28="","",F28-N(G28))</f>
      </c>
      <c r="I28" s="20"/>
      <c r="J28" s="8"/>
    </row>
    <row r="29" spans="1:10" x14ac:dyDescent="0.25">
      <c r="A29" s="15"/>
      <c r="B29" s="15"/>
      <c r="C29" s="9"/>
      <c r="D29" s="9"/>
      <c r="E29" s="11">
        <f>IF(OR(D29="",$F$3=""),"",$F$3)</f>
      </c>
      <c r="F29" s="11">
        <f>IF(E29="","",D29*E29)</f>
      </c>
      <c r="G29" s="10"/>
      <c r="H29" s="19">
        <f>IF(F29="","",F29-N(G29))</f>
      </c>
      <c r="I29" s="20"/>
      <c r="J29" s="8"/>
    </row>
    <row r="30" spans="1:10" x14ac:dyDescent="0.25">
      <c r="A30" s="15"/>
      <c r="B30" s="15"/>
      <c r="C30" s="9"/>
      <c r="D30" s="9"/>
      <c r="E30" s="11">
        <f>IF(OR(D30="",$F$3=""),"",$F$3)</f>
      </c>
      <c r="F30" s="11">
        <f>IF(E30="","",D30*E30)</f>
      </c>
      <c r="G30" s="10"/>
      <c r="H30" s="19">
        <f>IF(F30="","",F30-N(G30))</f>
      </c>
      <c r="I30" s="20"/>
      <c r="J30" s="8"/>
    </row>
    <row r="31" spans="1:10" x14ac:dyDescent="0.25">
      <c r="A31" s="7" t="s">
        <v>112</v>
      </c>
      <c r="B31" s="7"/>
      <c r="C31" s="7"/>
      <c r="D31" s="9">
        <v>24</v>
      </c>
      <c r="E31" s="11">
        <f>IF(OR(D31="",$F$4=""),"",$F$4)</f>
      </c>
      <c r="F31" s="11">
        <f>IF(E31="","",D31*E31)</f>
      </c>
      <c r="G31" s="10">
        <v>43200</v>
      </c>
      <c r="H31" s="19">
        <f>IF(F31="","",F31-N(G31))</f>
      </c>
      <c r="I31" s="20">
        <v>46162</v>
      </c>
      <c r="J31" s="8"/>
    </row>
    <row r="33" spans="1:8" x14ac:dyDescent="0.25">
      <c r="A33" s="13" t="s">
        <v>113</v>
      </c>
      <c r="B33" s="7"/>
      <c r="C33" s="21">
        <f>SUM(C7:C30)</f>
      </c>
      <c r="D33" s="21">
        <f>SUM(D7:D31)</f>
      </c>
      <c r="F33" s="14">
        <f>SUM(F7:F31)</f>
      </c>
      <c r="G33" s="14">
        <f>SUM(G7:G31)</f>
      </c>
      <c r="H33" s="22">
        <f>SUM(H7:H31)</f>
      </c>
    </row>
    <row r="35" spans="1:6" x14ac:dyDescent="0.25">
      <c r="A35" s="18" t="s">
        <v>114</v>
      </c>
      <c r="B35" s="18"/>
      <c r="C35" s="18"/>
      <c r="D35" s="18"/>
      <c r="E35" s="18"/>
      <c r="F35" s="11">
        <f>IF('最初に入れる'!$A$13="","",'月別集計'!$O$7)</f>
      </c>
    </row>
    <row r="36" spans="1:10" x14ac:dyDescent="0.25">
      <c r="A36" s="23" t="s">
        <v>115</v>
      </c>
      <c r="B36" s="23"/>
      <c r="C36" s="23"/>
      <c r="D36" s="23"/>
      <c r="E36" s="23"/>
      <c r="F36" s="13">
        <f>IF(N(G33)=0,"",IF(G33=N(F35),"一致","差額 "&amp;TEXT(N(F35)-G33,"#,##0")&amp;" 円。集金表か出納帳に書き漏れがあります"))</f>
      </c>
      <c r="G36" s="13"/>
      <c r="H36" s="13"/>
      <c r="I36" s="13"/>
      <c r="J36" s="13"/>
    </row>
    <row r="37" spans="1:6" x14ac:dyDescent="0.25">
      <c r="A37" s="18" t="s">
        <v>116</v>
      </c>
      <c r="B37" s="18"/>
      <c r="C37" s="18"/>
      <c r="D37" s="18"/>
      <c r="E37" s="18"/>
      <c r="F37" s="24">
        <f>COUNTIF(H7:H31,"&gt;0")</f>
      </c>
    </row>
    <row r="39" spans="1:1" x14ac:dyDescent="0.25">
      <c r="A39" s="6" t="s">
        <v>117</v>
      </c>
    </row>
    <row r="40" spans="1:1" x14ac:dyDescent="0.25">
      <c r="A40" s="6" t="s">
        <v>118</v>
      </c>
    </row>
  </sheetData>
  <sheetProtection sheet="1" formatColumns="0"/>
  <mergeCells count="6">
    <mergeCell ref="A3:E3"/>
    <mergeCell ref="A4:E4"/>
    <mergeCell ref="A35:E35"/>
    <mergeCell ref="A36:E36"/>
    <mergeCell ref="F36:J36"/>
    <mergeCell ref="A37:E37"/>
  </mergeCells>
  <conditionalFormatting sqref="H7:H31">
    <cfRule type="expression" dxfId="0" priority="1">
      <formula>N(H7)&gt;0</formula>
    </cfRule>
  </conditionalFormatting>
  <dataValidations count="6">
    <dataValidation type="list" allowBlank="1" showErrorMessage="1" errorTitle="学年" error="学年は一覧から選んでください" sqref="A7:A30">
      <formula1>"1年,2年,3年,4年,5年,6年"</formula1>
    </dataValidation>
    <dataValidation type="whole" operator="greaterThanOrEqual" allowBlank="1" showErrorMessage="1" errorTitle="数" error="0 以上の整数を入れてください" sqref="C7:D30">
      <formula1>0</formula1>
    </dataValidation>
    <dataValidation type="whole" operator="greaterThanOrEqual" allowBlank="1" showErrorMessage="1" errorTitle="数" error="0 以上の整数を入れてください" sqref="D31">
      <formula1>0</formula1>
    </dataValidation>
    <dataValidation type="whole" operator="greaterThanOrEqual" allowBlank="1" showErrorMessage="1" errorTitle="金額" error="0 以上の整数（円）を入れてください" sqref="F3:F4">
      <formula1>0</formula1>
    </dataValidation>
    <dataValidation type="whole" operator="greaterThanOrEqual" allowBlank="1" showErrorMessage="1" errorTitle="金額" error="0 以上の整数（円）を入れてください" sqref="G7:G31">
      <formula1>0</formula1>
    </dataValidation>
    <dataValidation type="custom" allowBlank="1" showErrorMessage="1" errorTitle="年月日" error="この年度（4月1日〜3月31日）の日付を入れてください" sqref="I7:I31">
      <formula1>AND(I7&gt;=DATE('最初に入れる'!$B$4,4,1),I7&lt;=DATE('最初に入れる'!$B$4+1,3,31))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H306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0" customWidth="1"/>
    <col min="3" max="3" width="34" customWidth="1"/>
    <col min="4" max="6" width="12" customWidth="1"/>
    <col min="7" max="7" width="11" customWidth="1"/>
    <col min="8" max="8" width="30" customWidth="1"/>
  </cols>
  <sheetData>
    <row r="1" ht="26" customHeight="1" spans="1:1" x14ac:dyDescent="0.25">
      <c r="A1" s="1">
        <f>'最初に入れる'!B3&amp;" "&amp;'最初に入れる'!B4&amp;"年度 現金出納帳"</f>
      </c>
    </row>
    <row r="2" spans="1:1" x14ac:dyDescent="0.25">
      <c r="A2" s="6" t="s">
        <v>119</v>
      </c>
    </row>
    <row r="3" spans="5:6" x14ac:dyDescent="0.25">
      <c r="E3" s="25" t="s">
        <v>120</v>
      </c>
      <c r="F3" s="14">
        <f>N('最初に入れる'!B6)+SUM(D7:D306)-SUM(E7:E306)</f>
      </c>
    </row>
    <row r="5" ht="32" customHeight="1" spans="1:8" x14ac:dyDescent="0.25">
      <c r="A5" s="3" t="s">
        <v>121</v>
      </c>
      <c r="B5" s="3" t="s">
        <v>122</v>
      </c>
      <c r="C5" s="3" t="s">
        <v>123</v>
      </c>
      <c r="D5" s="3" t="s">
        <v>124</v>
      </c>
      <c r="E5" s="3" t="s">
        <v>125</v>
      </c>
      <c r="F5" s="3" t="s">
        <v>126</v>
      </c>
      <c r="G5" s="3" t="s">
        <v>127</v>
      </c>
      <c r="H5" s="3" t="s">
        <v>128</v>
      </c>
    </row>
    <row r="6" spans="1:8" x14ac:dyDescent="0.25">
      <c r="A6" s="7"/>
      <c r="B6" s="7"/>
      <c r="C6" s="7" t="s">
        <v>129</v>
      </c>
      <c r="D6" s="11">
        <f>N('最初に入れる'!B6)</f>
      </c>
      <c r="E6" s="7"/>
      <c r="F6" s="11">
        <f>D6</f>
      </c>
      <c r="G6" s="7"/>
      <c r="H6" s="7"/>
    </row>
    <row r="7" spans="1:8" x14ac:dyDescent="0.25">
      <c r="A7" s="20">
        <v>46132</v>
      </c>
      <c r="B7" s="8" t="s">
        <v>88</v>
      </c>
      <c r="C7" s="8" t="s">
        <v>130</v>
      </c>
      <c r="D7" s="10">
        <v>30000</v>
      </c>
      <c r="E7" s="10"/>
      <c r="F7" s="11">
        <f>IF(AND(D7="",E7=""),"",$D$6+SUM($D$7:D7)-SUM($E$7:E7))</f>
      </c>
      <c r="G7" s="15"/>
      <c r="H7" s="26">
        <f>IF(AND(D7="",E7=""),IF(OR(A7&lt;&gt;"",B7&lt;&gt;""),"金額が入っていません",""),IF(B7="","科目を選んでください",IF(AND(D7&lt;&gt;"",E7&lt;&gt;""),"収入と支払は別の行に書きます",IF(A7="","日付を入れてください",""))))</f>
      </c>
    </row>
    <row r="8" spans="1:8" x14ac:dyDescent="0.25">
      <c r="A8" s="20">
        <v>46137</v>
      </c>
      <c r="B8" s="8" t="s">
        <v>60</v>
      </c>
      <c r="C8" s="8" t="s">
        <v>131</v>
      </c>
      <c r="D8" s="10"/>
      <c r="E8" s="10">
        <v>12600</v>
      </c>
      <c r="F8" s="11">
        <f>IF(AND(D8="",E8=""),"",$D$6+SUM($D$7:D8)-SUM($E$7:E8))</f>
      </c>
      <c r="G8" s="15">
        <v>1</v>
      </c>
      <c r="H8" s="26">
        <f>IF(AND(D8="",E8=""),IF(OR(A8&lt;&gt;"",B8&lt;&gt;""),"金額が入っていません",""),IF(B8="","科目を選んでください",IF(AND(D8&lt;&gt;"",E8&lt;&gt;""),"収入と支払は別の行に書きます",IF(A8="","日付を入れてください",""))))</f>
      </c>
    </row>
    <row r="9" spans="1:8" x14ac:dyDescent="0.25">
      <c r="A9" s="20">
        <v>46151</v>
      </c>
      <c r="B9" s="8" t="s">
        <v>63</v>
      </c>
      <c r="C9" s="8" t="s">
        <v>132</v>
      </c>
      <c r="D9" s="10"/>
      <c r="E9" s="10">
        <v>2400</v>
      </c>
      <c r="F9" s="11">
        <f>IF(AND(D9="",E9=""),"",$D$6+SUM($D$7:D9)-SUM($E$7:E9))</f>
      </c>
      <c r="G9" s="15">
        <v>2</v>
      </c>
      <c r="H9" s="26">
        <f>IF(AND(D9="",E9=""),IF(OR(A9&lt;&gt;"",B9&lt;&gt;""),"金額が入っていません",""),IF(B9="","科目を選んでください",IF(AND(D9&lt;&gt;"",E9&lt;&gt;""),"収入と支払は別の行に書きます",IF(A9="","日付を入れてください",""))))</f>
      </c>
    </row>
    <row r="10" spans="1:8" x14ac:dyDescent="0.25">
      <c r="A10" s="20">
        <v>46172</v>
      </c>
      <c r="B10" s="8" t="s">
        <v>65</v>
      </c>
      <c r="C10" s="8" t="s">
        <v>133</v>
      </c>
      <c r="D10" s="10"/>
      <c r="E10" s="10">
        <v>3300</v>
      </c>
      <c r="F10" s="11">
        <f>IF(AND(D10="",E10=""),"",$D$6+SUM($D$7:D10)-SUM($E$7:E10))</f>
      </c>
      <c r="G10" s="15">
        <v>3</v>
      </c>
      <c r="H10" s="26">
        <f>IF(AND(D10="",E10=""),IF(OR(A10&lt;&gt;"",B10&lt;&gt;""),"金額が入っていません",""),IF(B10="","科目を選んでください",IF(AND(D10&lt;&gt;"",E10&lt;&gt;""),"収入と支払は別の行に書きます",IF(A10="","日付を入れてください",""))))</f>
      </c>
    </row>
    <row r="11" spans="1:8" x14ac:dyDescent="0.25">
      <c r="A11" s="20">
        <v>46174</v>
      </c>
      <c r="B11" s="8" t="s">
        <v>88</v>
      </c>
      <c r="C11" s="8" t="s">
        <v>130</v>
      </c>
      <c r="D11" s="10">
        <v>100000</v>
      </c>
      <c r="E11" s="10"/>
      <c r="F11" s="11">
        <f>IF(AND(D11="",E11=""),"",$D$6+SUM($D$7:D11)-SUM($E$7:E11))</f>
      </c>
      <c r="G11" s="15"/>
      <c r="H11" s="26">
        <f>IF(AND(D11="",E11=""),IF(OR(A11&lt;&gt;"",B11&lt;&gt;""),"金額が入っていません",""),IF(B11="","科目を選んでください",IF(AND(D11&lt;&gt;"",E11&lt;&gt;""),"収入と支払は別の行に書きます",IF(A11="","日付を入れてください",""))))</f>
      </c>
    </row>
    <row r="12" spans="1:8" x14ac:dyDescent="0.25">
      <c r="A12" s="20">
        <v>46193</v>
      </c>
      <c r="B12" s="8" t="s">
        <v>76</v>
      </c>
      <c r="C12" s="8" t="s">
        <v>134</v>
      </c>
      <c r="D12" s="10"/>
      <c r="E12" s="10">
        <v>18500</v>
      </c>
      <c r="F12" s="11">
        <f>IF(AND(D12="",E12=""),"",$D$6+SUM($D$7:D12)-SUM($E$7:E12))</f>
      </c>
      <c r="G12" s="15">
        <v>4</v>
      </c>
      <c r="H12" s="26">
        <f>IF(AND(D12="",E12=""),IF(OR(A12&lt;&gt;"",B12&lt;&gt;""),"金額が入っていません",""),IF(B12="","科目を選んでください",IF(AND(D12&lt;&gt;"",E12&lt;&gt;""),"収入と支払は別の行に書きます",IF(A12="","日付を入れてください",""))))</f>
      </c>
    </row>
    <row r="13" spans="1:8" x14ac:dyDescent="0.25">
      <c r="A13" s="20">
        <v>46207</v>
      </c>
      <c r="B13" s="8" t="s">
        <v>74</v>
      </c>
      <c r="C13" s="8" t="s">
        <v>135</v>
      </c>
      <c r="D13" s="10"/>
      <c r="E13" s="10">
        <v>16000</v>
      </c>
      <c r="F13" s="11">
        <f>IF(AND(D13="",E13=""),"",$D$6+SUM($D$7:D13)-SUM($E$7:E13))</f>
      </c>
      <c r="G13" s="15">
        <v>5</v>
      </c>
      <c r="H13" s="26">
        <f>IF(AND(D13="",E13=""),IF(OR(A13&lt;&gt;"",B13&lt;&gt;""),"金額が入っていません",""),IF(B13="","科目を選んでください",IF(AND(D13&lt;&gt;"",E13&lt;&gt;""),"収入と支払は別の行に書きます",IF(A13="","日付を入れてください",""))))</f>
      </c>
    </row>
    <row r="14" spans="1:8" x14ac:dyDescent="0.25">
      <c r="A14" s="20">
        <v>46214</v>
      </c>
      <c r="B14" s="8" t="s">
        <v>69</v>
      </c>
      <c r="C14" s="8" t="s">
        <v>136</v>
      </c>
      <c r="D14" s="10"/>
      <c r="E14" s="10">
        <v>9800</v>
      </c>
      <c r="F14" s="11">
        <f>IF(AND(D14="",E14=""),"",$D$6+SUM($D$7:D14)-SUM($E$7:E14))</f>
      </c>
      <c r="G14" s="15">
        <v>6</v>
      </c>
      <c r="H14" s="26">
        <f>IF(AND(D14="",E14=""),IF(OR(A14&lt;&gt;"",B14&lt;&gt;""),"金額が入っていません",""),IF(B14="","科目を選んでください",IF(AND(D14&lt;&gt;"",E14&lt;&gt;""),"収入と支払は別の行に書きます",IF(A14="","日付を入れてください",""))))</f>
      </c>
    </row>
    <row r="15" spans="1:8" x14ac:dyDescent="0.25">
      <c r="A15" s="20">
        <v>46298</v>
      </c>
      <c r="B15" s="8" t="s">
        <v>76</v>
      </c>
      <c r="C15" s="8" t="s">
        <v>137</v>
      </c>
      <c r="D15" s="10"/>
      <c r="E15" s="10">
        <v>21000</v>
      </c>
      <c r="F15" s="11">
        <f>IF(AND(D15="",E15=""),"",$D$6+SUM($D$7:D15)-SUM($E$7:E15))</f>
      </c>
      <c r="G15" s="15">
        <v>7</v>
      </c>
      <c r="H15" s="26">
        <f>IF(AND(D15="",E15=""),IF(OR(A15&lt;&gt;"",B15&lt;&gt;""),"金額が入っていません",""),IF(B15="","科目を選んでください",IF(AND(D15&lt;&gt;"",E15&lt;&gt;""),"収入と支払は別の行に書きます",IF(A15="","日付を入れてください",""))))</f>
      </c>
    </row>
    <row r="16" spans="1:8" x14ac:dyDescent="0.25">
      <c r="A16" s="20">
        <v>46340</v>
      </c>
      <c r="B16" s="8" t="s">
        <v>67</v>
      </c>
      <c r="C16" s="8" t="s">
        <v>138</v>
      </c>
      <c r="D16" s="10"/>
      <c r="E16" s="10">
        <v>5000</v>
      </c>
      <c r="F16" s="11">
        <f>IF(AND(D16="",E16=""),"",$D$6+SUM($D$7:D16)-SUM($E$7:E16))</f>
      </c>
      <c r="G16" s="15">
        <v>8</v>
      </c>
      <c r="H16" s="26">
        <f>IF(AND(D16="",E16=""),IF(OR(A16&lt;&gt;"",B16&lt;&gt;""),"金額が入っていません",""),IF(B16="","科目を選んでください",IF(AND(D16&lt;&gt;"",E16&lt;&gt;""),"収入と支払は別の行に書きます",IF(A16="","日付を入れてください",""))))</f>
      </c>
    </row>
    <row r="17" spans="1:8" x14ac:dyDescent="0.25">
      <c r="A17" s="20">
        <v>46368</v>
      </c>
      <c r="B17" s="8" t="s">
        <v>76</v>
      </c>
      <c r="C17" s="8" t="s">
        <v>139</v>
      </c>
      <c r="D17" s="10"/>
      <c r="E17" s="10">
        <v>24000</v>
      </c>
      <c r="F17" s="11">
        <f>IF(AND(D17="",E17=""),"",$D$6+SUM($D$7:D17)-SUM($E$7:E17))</f>
      </c>
      <c r="G17" s="15">
        <v>9</v>
      </c>
      <c r="H17" s="26">
        <f>IF(AND(D17="",E17=""),IF(OR(A17&lt;&gt;"",B17&lt;&gt;""),"金額が入っていません",""),IF(B17="","科目を選んでください",IF(AND(D17&lt;&gt;"",E17&lt;&gt;""),"収入と支払は別の行に書きます",IF(A17="","日付を入れてください",""))))</f>
      </c>
    </row>
    <row r="18" spans="1:8" x14ac:dyDescent="0.25">
      <c r="A18" s="20">
        <v>46410</v>
      </c>
      <c r="B18" s="8" t="s">
        <v>63</v>
      </c>
      <c r="C18" s="8" t="s">
        <v>132</v>
      </c>
      <c r="D18" s="10"/>
      <c r="E18" s="10">
        <v>2400</v>
      </c>
      <c r="F18" s="11">
        <f>IF(AND(D18="",E18=""),"",$D$6+SUM($D$7:D18)-SUM($E$7:E18))</f>
      </c>
      <c r="G18" s="15">
        <v>10</v>
      </c>
      <c r="H18" s="26">
        <f>IF(AND(D18="",E18=""),IF(OR(A18&lt;&gt;"",B18&lt;&gt;""),"金額が入っていません",""),IF(B18="","科目を選んでください",IF(AND(D18&lt;&gt;"",E18&lt;&gt;""),"収入と支払は別の行に書きます",IF(A18="","日付を入れてください",""))))</f>
      </c>
    </row>
    <row r="19" spans="1:8" x14ac:dyDescent="0.25">
      <c r="A19" s="20">
        <v>46471</v>
      </c>
      <c r="B19" s="8" t="s">
        <v>88</v>
      </c>
      <c r="C19" s="8" t="s">
        <v>140</v>
      </c>
      <c r="D19" s="10"/>
      <c r="E19" s="10">
        <v>13000</v>
      </c>
      <c r="F19" s="11">
        <f>IF(AND(D19="",E19=""),"",$D$6+SUM($D$7:D19)-SUM($E$7:E19))</f>
      </c>
      <c r="G19" s="15"/>
      <c r="H19" s="26">
        <f>IF(AND(D19="",E19=""),IF(OR(A19&lt;&gt;"",B19&lt;&gt;""),"金額が入っていません",""),IF(B19="","科目を選んでください",IF(AND(D19&lt;&gt;"",E19&lt;&gt;""),"収入と支払は別の行に書きます",IF(A19="","日付を入れてください",""))))</f>
      </c>
    </row>
    <row r="20" spans="1:8" x14ac:dyDescent="0.25">
      <c r="A20" s="20"/>
      <c r="B20" s="8"/>
      <c r="C20" s="8"/>
      <c r="D20" s="10"/>
      <c r="E20" s="10"/>
      <c r="F20" s="11">
        <f>IF(AND(D20="",E20=""),"",$D$6+SUM($D$7:D20)-SUM($E$7:E20))</f>
      </c>
      <c r="G20" s="15"/>
      <c r="H20" s="26">
        <f>IF(AND(D20="",E20=""),IF(OR(A20&lt;&gt;"",B20&lt;&gt;""),"金額が入っていません",""),IF(B20="","科目を選んでください",IF(AND(D20&lt;&gt;"",E20&lt;&gt;""),"収入と支払は別の行に書きます",IF(A20="","日付を入れてください",""))))</f>
      </c>
    </row>
    <row r="21" spans="1:8" x14ac:dyDescent="0.25">
      <c r="A21" s="20"/>
      <c r="B21" s="8"/>
      <c r="C21" s="8"/>
      <c r="D21" s="10"/>
      <c r="E21" s="10"/>
      <c r="F21" s="11">
        <f>IF(AND(D21="",E21=""),"",$D$6+SUM($D$7:D21)-SUM($E$7:E21))</f>
      </c>
      <c r="G21" s="15"/>
      <c r="H21" s="26">
        <f>IF(AND(D21="",E21=""),IF(OR(A21&lt;&gt;"",B21&lt;&gt;""),"金額が入っていません",""),IF(B21="","科目を選んでください",IF(AND(D21&lt;&gt;"",E21&lt;&gt;""),"収入と支払は別の行に書きます",IF(A21="","日付を入れてください",""))))</f>
      </c>
    </row>
    <row r="22" spans="1:8" x14ac:dyDescent="0.25">
      <c r="A22" s="20"/>
      <c r="B22" s="8"/>
      <c r="C22" s="8"/>
      <c r="D22" s="10"/>
      <c r="E22" s="10"/>
      <c r="F22" s="11">
        <f>IF(AND(D22="",E22=""),"",$D$6+SUM($D$7:D22)-SUM($E$7:E22))</f>
      </c>
      <c r="G22" s="15"/>
      <c r="H22" s="26">
        <f>IF(AND(D22="",E22=""),IF(OR(A22&lt;&gt;"",B22&lt;&gt;""),"金額が入っていません",""),IF(B22="","科目を選んでください",IF(AND(D22&lt;&gt;"",E22&lt;&gt;""),"収入と支払は別の行に書きます",IF(A22="","日付を入れてください",""))))</f>
      </c>
    </row>
    <row r="23" spans="1:8" x14ac:dyDescent="0.25">
      <c r="A23" s="20"/>
      <c r="B23" s="8"/>
      <c r="C23" s="8"/>
      <c r="D23" s="10"/>
      <c r="E23" s="10"/>
      <c r="F23" s="11">
        <f>IF(AND(D23="",E23=""),"",$D$6+SUM($D$7:D23)-SUM($E$7:E23))</f>
      </c>
      <c r="G23" s="15"/>
      <c r="H23" s="26">
        <f>IF(AND(D23="",E23=""),IF(OR(A23&lt;&gt;"",B23&lt;&gt;""),"金額が入っていません",""),IF(B23="","科目を選んでください",IF(AND(D23&lt;&gt;"",E23&lt;&gt;""),"収入と支払は別の行に書きます",IF(A23="","日付を入れてください",""))))</f>
      </c>
    </row>
    <row r="24" spans="1:8" x14ac:dyDescent="0.25">
      <c r="A24" s="20"/>
      <c r="B24" s="8"/>
      <c r="C24" s="8"/>
      <c r="D24" s="10"/>
      <c r="E24" s="10"/>
      <c r="F24" s="11">
        <f>IF(AND(D24="",E24=""),"",$D$6+SUM($D$7:D24)-SUM($E$7:E24))</f>
      </c>
      <c r="G24" s="15"/>
      <c r="H24" s="26">
        <f>IF(AND(D24="",E24=""),IF(OR(A24&lt;&gt;"",B24&lt;&gt;""),"金額が入っていません",""),IF(B24="","科目を選んでください",IF(AND(D24&lt;&gt;"",E24&lt;&gt;""),"収入と支払は別の行に書きます",IF(A24="","日付を入れてください",""))))</f>
      </c>
    </row>
    <row r="25" spans="1:8" x14ac:dyDescent="0.25">
      <c r="A25" s="20"/>
      <c r="B25" s="8"/>
      <c r="C25" s="8"/>
      <c r="D25" s="10"/>
      <c r="E25" s="10"/>
      <c r="F25" s="11">
        <f>IF(AND(D25="",E25=""),"",$D$6+SUM($D$7:D25)-SUM($E$7:E25))</f>
      </c>
      <c r="G25" s="15"/>
      <c r="H25" s="26">
        <f>IF(AND(D25="",E25=""),IF(OR(A25&lt;&gt;"",B25&lt;&gt;""),"金額が入っていません",""),IF(B25="","科目を選んでください",IF(AND(D25&lt;&gt;"",E25&lt;&gt;""),"収入と支払は別の行に書きます",IF(A25="","日付を入れてください",""))))</f>
      </c>
    </row>
    <row r="26" spans="1:8" x14ac:dyDescent="0.25">
      <c r="A26" s="20"/>
      <c r="B26" s="8"/>
      <c r="C26" s="8"/>
      <c r="D26" s="10"/>
      <c r="E26" s="10"/>
      <c r="F26" s="11">
        <f>IF(AND(D26="",E26=""),"",$D$6+SUM($D$7:D26)-SUM($E$7:E26))</f>
      </c>
      <c r="G26" s="15"/>
      <c r="H26" s="26">
        <f>IF(AND(D26="",E26=""),IF(OR(A26&lt;&gt;"",B26&lt;&gt;""),"金額が入っていません",""),IF(B26="","科目を選んでください",IF(AND(D26&lt;&gt;"",E26&lt;&gt;""),"収入と支払は別の行に書きます",IF(A26="","日付を入れてください",""))))</f>
      </c>
    </row>
    <row r="27" spans="1:8" x14ac:dyDescent="0.25">
      <c r="A27" s="20"/>
      <c r="B27" s="8"/>
      <c r="C27" s="8"/>
      <c r="D27" s="10"/>
      <c r="E27" s="10"/>
      <c r="F27" s="11">
        <f>IF(AND(D27="",E27=""),"",$D$6+SUM($D$7:D27)-SUM($E$7:E27))</f>
      </c>
      <c r="G27" s="15"/>
      <c r="H27" s="26">
        <f>IF(AND(D27="",E27=""),IF(OR(A27&lt;&gt;"",B27&lt;&gt;""),"金額が入っていません",""),IF(B27="","科目を選んでください",IF(AND(D27&lt;&gt;"",E27&lt;&gt;""),"収入と支払は別の行に書きます",IF(A27="","日付を入れてください",""))))</f>
      </c>
    </row>
    <row r="28" spans="1:8" x14ac:dyDescent="0.25">
      <c r="A28" s="20"/>
      <c r="B28" s="8"/>
      <c r="C28" s="8"/>
      <c r="D28" s="10"/>
      <c r="E28" s="10"/>
      <c r="F28" s="11">
        <f>IF(AND(D28="",E28=""),"",$D$6+SUM($D$7:D28)-SUM($E$7:E28))</f>
      </c>
      <c r="G28" s="15"/>
      <c r="H28" s="26">
        <f>IF(AND(D28="",E28=""),IF(OR(A28&lt;&gt;"",B28&lt;&gt;""),"金額が入っていません",""),IF(B28="","科目を選んでください",IF(AND(D28&lt;&gt;"",E28&lt;&gt;""),"収入と支払は別の行に書きます",IF(A28="","日付を入れてください",""))))</f>
      </c>
    </row>
    <row r="29" spans="1:8" x14ac:dyDescent="0.25">
      <c r="A29" s="20"/>
      <c r="B29" s="8"/>
      <c r="C29" s="8"/>
      <c r="D29" s="10"/>
      <c r="E29" s="10"/>
      <c r="F29" s="11">
        <f>IF(AND(D29="",E29=""),"",$D$6+SUM($D$7:D29)-SUM($E$7:E29))</f>
      </c>
      <c r="G29" s="15"/>
      <c r="H29" s="26">
        <f>IF(AND(D29="",E29=""),IF(OR(A29&lt;&gt;"",B29&lt;&gt;""),"金額が入っていません",""),IF(B29="","科目を選んでください",IF(AND(D29&lt;&gt;"",E29&lt;&gt;""),"収入と支払は別の行に書きます",IF(A29="","日付を入れてください",""))))</f>
      </c>
    </row>
    <row r="30" spans="1:8" x14ac:dyDescent="0.25">
      <c r="A30" s="20"/>
      <c r="B30" s="8"/>
      <c r="C30" s="8"/>
      <c r="D30" s="10"/>
      <c r="E30" s="10"/>
      <c r="F30" s="11">
        <f>IF(AND(D30="",E30=""),"",$D$6+SUM($D$7:D30)-SUM($E$7:E30))</f>
      </c>
      <c r="G30" s="15"/>
      <c r="H30" s="26">
        <f>IF(AND(D30="",E30=""),IF(OR(A30&lt;&gt;"",B30&lt;&gt;""),"金額が入っていません",""),IF(B30="","科目を選んでください",IF(AND(D30&lt;&gt;"",E30&lt;&gt;""),"収入と支払は別の行に書きます",IF(A30="","日付を入れてください",""))))</f>
      </c>
    </row>
    <row r="31" spans="1:8" x14ac:dyDescent="0.25">
      <c r="A31" s="20"/>
      <c r="B31" s="8"/>
      <c r="C31" s="8"/>
      <c r="D31" s="10"/>
      <c r="E31" s="10"/>
      <c r="F31" s="11">
        <f>IF(AND(D31="",E31=""),"",$D$6+SUM($D$7:D31)-SUM($E$7:E31))</f>
      </c>
      <c r="G31" s="15"/>
      <c r="H31" s="26">
        <f>IF(AND(D31="",E31=""),IF(OR(A31&lt;&gt;"",B31&lt;&gt;""),"金額が入っていません",""),IF(B31="","科目を選んでください",IF(AND(D31&lt;&gt;"",E31&lt;&gt;""),"収入と支払は別の行に書きます",IF(A31="","日付を入れてください",""))))</f>
      </c>
    </row>
    <row r="32" spans="1:8" x14ac:dyDescent="0.25">
      <c r="A32" s="20"/>
      <c r="B32" s="8"/>
      <c r="C32" s="8"/>
      <c r="D32" s="10"/>
      <c r="E32" s="10"/>
      <c r="F32" s="11">
        <f>IF(AND(D32="",E32=""),"",$D$6+SUM($D$7:D32)-SUM($E$7:E32))</f>
      </c>
      <c r="G32" s="15"/>
      <c r="H32" s="26">
        <f>IF(AND(D32="",E32=""),IF(OR(A32&lt;&gt;"",B32&lt;&gt;""),"金額が入っていません",""),IF(B32="","科目を選んでください",IF(AND(D32&lt;&gt;"",E32&lt;&gt;""),"収入と支払は別の行に書きます",IF(A32="","日付を入れてください",""))))</f>
      </c>
    </row>
    <row r="33" spans="1:8" x14ac:dyDescent="0.25">
      <c r="A33" s="20"/>
      <c r="B33" s="8"/>
      <c r="C33" s="8"/>
      <c r="D33" s="10"/>
      <c r="E33" s="10"/>
      <c r="F33" s="11">
        <f>IF(AND(D33="",E33=""),"",$D$6+SUM($D$7:D33)-SUM($E$7:E33))</f>
      </c>
      <c r="G33" s="15"/>
      <c r="H33" s="26">
        <f>IF(AND(D33="",E33=""),IF(OR(A33&lt;&gt;"",B33&lt;&gt;""),"金額が入っていません",""),IF(B33="","科目を選んでください",IF(AND(D33&lt;&gt;"",E33&lt;&gt;""),"収入と支払は別の行に書きます",IF(A33="","日付を入れてください",""))))</f>
      </c>
    </row>
    <row r="34" spans="1:8" x14ac:dyDescent="0.25">
      <c r="A34" s="20"/>
      <c r="B34" s="8"/>
      <c r="C34" s="8"/>
      <c r="D34" s="10"/>
      <c r="E34" s="10"/>
      <c r="F34" s="11">
        <f>IF(AND(D34="",E34=""),"",$D$6+SUM($D$7:D34)-SUM($E$7:E34))</f>
      </c>
      <c r="G34" s="15"/>
      <c r="H34" s="26">
        <f>IF(AND(D34="",E34=""),IF(OR(A34&lt;&gt;"",B34&lt;&gt;""),"金額が入っていません",""),IF(B34="","科目を選んでください",IF(AND(D34&lt;&gt;"",E34&lt;&gt;""),"収入と支払は別の行に書きます",IF(A34="","日付を入れてください",""))))</f>
      </c>
    </row>
    <row r="35" spans="1:8" x14ac:dyDescent="0.25">
      <c r="A35" s="20"/>
      <c r="B35" s="8"/>
      <c r="C35" s="8"/>
      <c r="D35" s="10"/>
      <c r="E35" s="10"/>
      <c r="F35" s="11">
        <f>IF(AND(D35="",E35=""),"",$D$6+SUM($D$7:D35)-SUM($E$7:E35))</f>
      </c>
      <c r="G35" s="15"/>
      <c r="H35" s="26">
        <f>IF(AND(D35="",E35=""),IF(OR(A35&lt;&gt;"",B35&lt;&gt;""),"金額が入っていません",""),IF(B35="","科目を選んでください",IF(AND(D35&lt;&gt;"",E35&lt;&gt;""),"収入と支払は別の行に書きます",IF(A35="","日付を入れてください",""))))</f>
      </c>
    </row>
    <row r="36" spans="1:8" x14ac:dyDescent="0.25">
      <c r="A36" s="20"/>
      <c r="B36" s="8"/>
      <c r="C36" s="8"/>
      <c r="D36" s="10"/>
      <c r="E36" s="10"/>
      <c r="F36" s="11">
        <f>IF(AND(D36="",E36=""),"",$D$6+SUM($D$7:D36)-SUM($E$7:E36))</f>
      </c>
      <c r="G36" s="15"/>
      <c r="H36" s="26">
        <f>IF(AND(D36="",E36=""),IF(OR(A36&lt;&gt;"",B36&lt;&gt;""),"金額が入っていません",""),IF(B36="","科目を選んでください",IF(AND(D36&lt;&gt;"",E36&lt;&gt;""),"収入と支払は別の行に書きます",IF(A36="","日付を入れてください",""))))</f>
      </c>
    </row>
    <row r="37" spans="1:8" x14ac:dyDescent="0.25">
      <c r="A37" s="20"/>
      <c r="B37" s="8"/>
      <c r="C37" s="8"/>
      <c r="D37" s="10"/>
      <c r="E37" s="10"/>
      <c r="F37" s="11">
        <f>IF(AND(D37="",E37=""),"",$D$6+SUM($D$7:D37)-SUM($E$7:E37))</f>
      </c>
      <c r="G37" s="15"/>
      <c r="H37" s="26">
        <f>IF(AND(D37="",E37=""),IF(OR(A37&lt;&gt;"",B37&lt;&gt;""),"金額が入っていません",""),IF(B37="","科目を選んでください",IF(AND(D37&lt;&gt;"",E37&lt;&gt;""),"収入と支払は別の行に書きます",IF(A37="","日付を入れてください",""))))</f>
      </c>
    </row>
    <row r="38" spans="1:8" x14ac:dyDescent="0.25">
      <c r="A38" s="20"/>
      <c r="B38" s="8"/>
      <c r="C38" s="8"/>
      <c r="D38" s="10"/>
      <c r="E38" s="10"/>
      <c r="F38" s="11">
        <f>IF(AND(D38="",E38=""),"",$D$6+SUM($D$7:D38)-SUM($E$7:E38))</f>
      </c>
      <c r="G38" s="15"/>
      <c r="H38" s="26">
        <f>IF(AND(D38="",E38=""),IF(OR(A38&lt;&gt;"",B38&lt;&gt;""),"金額が入っていません",""),IF(B38="","科目を選んでください",IF(AND(D38&lt;&gt;"",E38&lt;&gt;""),"収入と支払は別の行に書きます",IF(A38="","日付を入れてください",""))))</f>
      </c>
    </row>
    <row r="39" spans="1:8" x14ac:dyDescent="0.25">
      <c r="A39" s="20"/>
      <c r="B39" s="8"/>
      <c r="C39" s="8"/>
      <c r="D39" s="10"/>
      <c r="E39" s="10"/>
      <c r="F39" s="11">
        <f>IF(AND(D39="",E39=""),"",$D$6+SUM($D$7:D39)-SUM($E$7:E39))</f>
      </c>
      <c r="G39" s="15"/>
      <c r="H39" s="26">
        <f>IF(AND(D39="",E39=""),IF(OR(A39&lt;&gt;"",B39&lt;&gt;""),"金額が入っていません",""),IF(B39="","科目を選んでください",IF(AND(D39&lt;&gt;"",E39&lt;&gt;""),"収入と支払は別の行に書きます",IF(A39="","日付を入れてください",""))))</f>
      </c>
    </row>
    <row r="40" spans="1:8" x14ac:dyDescent="0.25">
      <c r="A40" s="20"/>
      <c r="B40" s="8"/>
      <c r="C40" s="8"/>
      <c r="D40" s="10"/>
      <c r="E40" s="10"/>
      <c r="F40" s="11">
        <f>IF(AND(D40="",E40=""),"",$D$6+SUM($D$7:D40)-SUM($E$7:E40))</f>
      </c>
      <c r="G40" s="15"/>
      <c r="H40" s="26">
        <f>IF(AND(D40="",E40=""),IF(OR(A40&lt;&gt;"",B40&lt;&gt;""),"金額が入っていません",""),IF(B40="","科目を選んでください",IF(AND(D40&lt;&gt;"",E40&lt;&gt;""),"収入と支払は別の行に書きます",IF(A40="","日付を入れてください",""))))</f>
      </c>
    </row>
    <row r="41" spans="1:8" x14ac:dyDescent="0.25">
      <c r="A41" s="20"/>
      <c r="B41" s="8"/>
      <c r="C41" s="8"/>
      <c r="D41" s="10"/>
      <c r="E41" s="10"/>
      <c r="F41" s="11">
        <f>IF(AND(D41="",E41=""),"",$D$6+SUM($D$7:D41)-SUM($E$7:E41))</f>
      </c>
      <c r="G41" s="15"/>
      <c r="H41" s="26">
        <f>IF(AND(D41="",E41=""),IF(OR(A41&lt;&gt;"",B41&lt;&gt;""),"金額が入っていません",""),IF(B41="","科目を選んでください",IF(AND(D41&lt;&gt;"",E41&lt;&gt;""),"収入と支払は別の行に書きます",IF(A41="","日付を入れてください",""))))</f>
      </c>
    </row>
    <row r="42" spans="1:8" x14ac:dyDescent="0.25">
      <c r="A42" s="20"/>
      <c r="B42" s="8"/>
      <c r="C42" s="8"/>
      <c r="D42" s="10"/>
      <c r="E42" s="10"/>
      <c r="F42" s="11">
        <f>IF(AND(D42="",E42=""),"",$D$6+SUM($D$7:D42)-SUM($E$7:E42))</f>
      </c>
      <c r="G42" s="15"/>
      <c r="H42" s="26">
        <f>IF(AND(D42="",E42=""),IF(OR(A42&lt;&gt;"",B42&lt;&gt;""),"金額が入っていません",""),IF(B42="","科目を選んでください",IF(AND(D42&lt;&gt;"",E42&lt;&gt;""),"収入と支払は別の行に書きます",IF(A42="","日付を入れてください",""))))</f>
      </c>
    </row>
    <row r="43" spans="1:8" x14ac:dyDescent="0.25">
      <c r="A43" s="20"/>
      <c r="B43" s="8"/>
      <c r="C43" s="8"/>
      <c r="D43" s="10"/>
      <c r="E43" s="10"/>
      <c r="F43" s="11">
        <f>IF(AND(D43="",E43=""),"",$D$6+SUM($D$7:D43)-SUM($E$7:E43))</f>
      </c>
      <c r="G43" s="15"/>
      <c r="H43" s="26">
        <f>IF(AND(D43="",E43=""),IF(OR(A43&lt;&gt;"",B43&lt;&gt;""),"金額が入っていません",""),IF(B43="","科目を選んでください",IF(AND(D43&lt;&gt;"",E43&lt;&gt;""),"収入と支払は別の行に書きます",IF(A43="","日付を入れてください",""))))</f>
      </c>
    </row>
    <row r="44" spans="1:8" x14ac:dyDescent="0.25">
      <c r="A44" s="20"/>
      <c r="B44" s="8"/>
      <c r="C44" s="8"/>
      <c r="D44" s="10"/>
      <c r="E44" s="10"/>
      <c r="F44" s="11">
        <f>IF(AND(D44="",E44=""),"",$D$6+SUM($D$7:D44)-SUM($E$7:E44))</f>
      </c>
      <c r="G44" s="15"/>
      <c r="H44" s="26">
        <f>IF(AND(D44="",E44=""),IF(OR(A44&lt;&gt;"",B44&lt;&gt;""),"金額が入っていません",""),IF(B44="","科目を選んでください",IF(AND(D44&lt;&gt;"",E44&lt;&gt;""),"収入と支払は別の行に書きます",IF(A44="","日付を入れてください",""))))</f>
      </c>
    </row>
    <row r="45" spans="1:8" x14ac:dyDescent="0.25">
      <c r="A45" s="20"/>
      <c r="B45" s="8"/>
      <c r="C45" s="8"/>
      <c r="D45" s="10"/>
      <c r="E45" s="10"/>
      <c r="F45" s="11">
        <f>IF(AND(D45="",E45=""),"",$D$6+SUM($D$7:D45)-SUM($E$7:E45))</f>
      </c>
      <c r="G45" s="15"/>
      <c r="H45" s="26">
        <f>IF(AND(D45="",E45=""),IF(OR(A45&lt;&gt;"",B45&lt;&gt;""),"金額が入っていません",""),IF(B45="","科目を選んでください",IF(AND(D45&lt;&gt;"",E45&lt;&gt;""),"収入と支払は別の行に書きます",IF(A45="","日付を入れてください",""))))</f>
      </c>
    </row>
    <row r="46" spans="1:8" x14ac:dyDescent="0.25">
      <c r="A46" s="20"/>
      <c r="B46" s="8"/>
      <c r="C46" s="8"/>
      <c r="D46" s="10"/>
      <c r="E46" s="10"/>
      <c r="F46" s="11">
        <f>IF(AND(D46="",E46=""),"",$D$6+SUM($D$7:D46)-SUM($E$7:E46))</f>
      </c>
      <c r="G46" s="15"/>
      <c r="H46" s="26">
        <f>IF(AND(D46="",E46=""),IF(OR(A46&lt;&gt;"",B46&lt;&gt;""),"金額が入っていません",""),IF(B46="","科目を選んでください",IF(AND(D46&lt;&gt;"",E46&lt;&gt;""),"収入と支払は別の行に書きます",IF(A46="","日付を入れてください",""))))</f>
      </c>
    </row>
    <row r="47" spans="1:8" x14ac:dyDescent="0.25">
      <c r="A47" s="20"/>
      <c r="B47" s="8"/>
      <c r="C47" s="8"/>
      <c r="D47" s="10"/>
      <c r="E47" s="10"/>
      <c r="F47" s="11">
        <f>IF(AND(D47="",E47=""),"",$D$6+SUM($D$7:D47)-SUM($E$7:E47))</f>
      </c>
      <c r="G47" s="15"/>
      <c r="H47" s="26">
        <f>IF(AND(D47="",E47=""),IF(OR(A47&lt;&gt;"",B47&lt;&gt;""),"金額が入っていません",""),IF(B47="","科目を選んでください",IF(AND(D47&lt;&gt;"",E47&lt;&gt;""),"収入と支払は別の行に書きます",IF(A47="","日付を入れてください",""))))</f>
      </c>
    </row>
    <row r="48" spans="1:8" x14ac:dyDescent="0.25">
      <c r="A48" s="20"/>
      <c r="B48" s="8"/>
      <c r="C48" s="8"/>
      <c r="D48" s="10"/>
      <c r="E48" s="10"/>
      <c r="F48" s="11">
        <f>IF(AND(D48="",E48=""),"",$D$6+SUM($D$7:D48)-SUM($E$7:E48))</f>
      </c>
      <c r="G48" s="15"/>
      <c r="H48" s="26">
        <f>IF(AND(D48="",E48=""),IF(OR(A48&lt;&gt;"",B48&lt;&gt;""),"金額が入っていません",""),IF(B48="","科目を選んでください",IF(AND(D48&lt;&gt;"",E48&lt;&gt;""),"収入と支払は別の行に書きます",IF(A48="","日付を入れてください",""))))</f>
      </c>
    </row>
    <row r="49" spans="1:8" x14ac:dyDescent="0.25">
      <c r="A49" s="20"/>
      <c r="B49" s="8"/>
      <c r="C49" s="8"/>
      <c r="D49" s="10"/>
      <c r="E49" s="10"/>
      <c r="F49" s="11">
        <f>IF(AND(D49="",E49=""),"",$D$6+SUM($D$7:D49)-SUM($E$7:E49))</f>
      </c>
      <c r="G49" s="15"/>
      <c r="H49" s="26">
        <f>IF(AND(D49="",E49=""),IF(OR(A49&lt;&gt;"",B49&lt;&gt;""),"金額が入っていません",""),IF(B49="","科目を選んでください",IF(AND(D49&lt;&gt;"",E49&lt;&gt;""),"収入と支払は別の行に書きます",IF(A49="","日付を入れてください",""))))</f>
      </c>
    </row>
    <row r="50" spans="1:8" x14ac:dyDescent="0.25">
      <c r="A50" s="20"/>
      <c r="B50" s="8"/>
      <c r="C50" s="8"/>
      <c r="D50" s="10"/>
      <c r="E50" s="10"/>
      <c r="F50" s="11">
        <f>IF(AND(D50="",E50=""),"",$D$6+SUM($D$7:D50)-SUM($E$7:E50))</f>
      </c>
      <c r="G50" s="15"/>
      <c r="H50" s="26">
        <f>IF(AND(D50="",E50=""),IF(OR(A50&lt;&gt;"",B50&lt;&gt;""),"金額が入っていません",""),IF(B50="","科目を選んでください",IF(AND(D50&lt;&gt;"",E50&lt;&gt;""),"収入と支払は別の行に書きます",IF(A50="","日付を入れてください",""))))</f>
      </c>
    </row>
    <row r="51" spans="1:8" x14ac:dyDescent="0.25">
      <c r="A51" s="20"/>
      <c r="B51" s="8"/>
      <c r="C51" s="8"/>
      <c r="D51" s="10"/>
      <c r="E51" s="10"/>
      <c r="F51" s="11">
        <f>IF(AND(D51="",E51=""),"",$D$6+SUM($D$7:D51)-SUM($E$7:E51))</f>
      </c>
      <c r="G51" s="15"/>
      <c r="H51" s="26">
        <f>IF(AND(D51="",E51=""),IF(OR(A51&lt;&gt;"",B51&lt;&gt;""),"金額が入っていません",""),IF(B51="","科目を選んでください",IF(AND(D51&lt;&gt;"",E51&lt;&gt;""),"収入と支払は別の行に書きます",IF(A51="","日付を入れてください",""))))</f>
      </c>
    </row>
    <row r="52" spans="1:8" x14ac:dyDescent="0.25">
      <c r="A52" s="20"/>
      <c r="B52" s="8"/>
      <c r="C52" s="8"/>
      <c r="D52" s="10"/>
      <c r="E52" s="10"/>
      <c r="F52" s="11">
        <f>IF(AND(D52="",E52=""),"",$D$6+SUM($D$7:D52)-SUM($E$7:E52))</f>
      </c>
      <c r="G52" s="15"/>
      <c r="H52" s="26">
        <f>IF(AND(D52="",E52=""),IF(OR(A52&lt;&gt;"",B52&lt;&gt;""),"金額が入っていません",""),IF(B52="","科目を選んでください",IF(AND(D52&lt;&gt;"",E52&lt;&gt;""),"収入と支払は別の行に書きます",IF(A52="","日付を入れてください",""))))</f>
      </c>
    </row>
    <row r="53" spans="1:8" x14ac:dyDescent="0.25">
      <c r="A53" s="20"/>
      <c r="B53" s="8"/>
      <c r="C53" s="8"/>
      <c r="D53" s="10"/>
      <c r="E53" s="10"/>
      <c r="F53" s="11">
        <f>IF(AND(D53="",E53=""),"",$D$6+SUM($D$7:D53)-SUM($E$7:E53))</f>
      </c>
      <c r="G53" s="15"/>
      <c r="H53" s="26">
        <f>IF(AND(D53="",E53=""),IF(OR(A53&lt;&gt;"",B53&lt;&gt;""),"金額が入っていません",""),IF(B53="","科目を選んでください",IF(AND(D53&lt;&gt;"",E53&lt;&gt;""),"収入と支払は別の行に書きます",IF(A53="","日付を入れてください",""))))</f>
      </c>
    </row>
    <row r="54" spans="1:8" x14ac:dyDescent="0.25">
      <c r="A54" s="20"/>
      <c r="B54" s="8"/>
      <c r="C54" s="8"/>
      <c r="D54" s="10"/>
      <c r="E54" s="10"/>
      <c r="F54" s="11">
        <f>IF(AND(D54="",E54=""),"",$D$6+SUM($D$7:D54)-SUM($E$7:E54))</f>
      </c>
      <c r="G54" s="15"/>
      <c r="H54" s="26">
        <f>IF(AND(D54="",E54=""),IF(OR(A54&lt;&gt;"",B54&lt;&gt;""),"金額が入っていません",""),IF(B54="","科目を選んでください",IF(AND(D54&lt;&gt;"",E54&lt;&gt;""),"収入と支払は別の行に書きます",IF(A54="","日付を入れてください",""))))</f>
      </c>
    </row>
    <row r="55" spans="1:8" x14ac:dyDescent="0.25">
      <c r="A55" s="20"/>
      <c r="B55" s="8"/>
      <c r="C55" s="8"/>
      <c r="D55" s="10"/>
      <c r="E55" s="10"/>
      <c r="F55" s="11">
        <f>IF(AND(D55="",E55=""),"",$D$6+SUM($D$7:D55)-SUM($E$7:E55))</f>
      </c>
      <c r="G55" s="15"/>
      <c r="H55" s="26">
        <f>IF(AND(D55="",E55=""),IF(OR(A55&lt;&gt;"",B55&lt;&gt;""),"金額が入っていません",""),IF(B55="","科目を選んでください",IF(AND(D55&lt;&gt;"",E55&lt;&gt;""),"収入と支払は別の行に書きます",IF(A55="","日付を入れてください",""))))</f>
      </c>
    </row>
    <row r="56" spans="1:8" x14ac:dyDescent="0.25">
      <c r="A56" s="20"/>
      <c r="B56" s="8"/>
      <c r="C56" s="8"/>
      <c r="D56" s="10"/>
      <c r="E56" s="10"/>
      <c r="F56" s="11">
        <f>IF(AND(D56="",E56=""),"",$D$6+SUM($D$7:D56)-SUM($E$7:E56))</f>
      </c>
      <c r="G56" s="15"/>
      <c r="H56" s="26">
        <f>IF(AND(D56="",E56=""),IF(OR(A56&lt;&gt;"",B56&lt;&gt;""),"金額が入っていません",""),IF(B56="","科目を選んでください",IF(AND(D56&lt;&gt;"",E56&lt;&gt;""),"収入と支払は別の行に書きます",IF(A56="","日付を入れてください",""))))</f>
      </c>
    </row>
    <row r="57" spans="1:8" x14ac:dyDescent="0.25">
      <c r="A57" s="20"/>
      <c r="B57" s="8"/>
      <c r="C57" s="8"/>
      <c r="D57" s="10"/>
      <c r="E57" s="10"/>
      <c r="F57" s="11">
        <f>IF(AND(D57="",E57=""),"",$D$6+SUM($D$7:D57)-SUM($E$7:E57))</f>
      </c>
      <c r="G57" s="15"/>
      <c r="H57" s="26">
        <f>IF(AND(D57="",E57=""),IF(OR(A57&lt;&gt;"",B57&lt;&gt;""),"金額が入っていません",""),IF(B57="","科目を選んでください",IF(AND(D57&lt;&gt;"",E57&lt;&gt;""),"収入と支払は別の行に書きます",IF(A57="","日付を入れてください",""))))</f>
      </c>
    </row>
    <row r="58" spans="1:8" x14ac:dyDescent="0.25">
      <c r="A58" s="20"/>
      <c r="B58" s="8"/>
      <c r="C58" s="8"/>
      <c r="D58" s="10"/>
      <c r="E58" s="10"/>
      <c r="F58" s="11">
        <f>IF(AND(D58="",E58=""),"",$D$6+SUM($D$7:D58)-SUM($E$7:E58))</f>
      </c>
      <c r="G58" s="15"/>
      <c r="H58" s="26">
        <f>IF(AND(D58="",E58=""),IF(OR(A58&lt;&gt;"",B58&lt;&gt;""),"金額が入っていません",""),IF(B58="","科目を選んでください",IF(AND(D58&lt;&gt;"",E58&lt;&gt;""),"収入と支払は別の行に書きます",IF(A58="","日付を入れてください",""))))</f>
      </c>
    </row>
    <row r="59" spans="1:8" x14ac:dyDescent="0.25">
      <c r="A59" s="20"/>
      <c r="B59" s="8"/>
      <c r="C59" s="8"/>
      <c r="D59" s="10"/>
      <c r="E59" s="10"/>
      <c r="F59" s="11">
        <f>IF(AND(D59="",E59=""),"",$D$6+SUM($D$7:D59)-SUM($E$7:E59))</f>
      </c>
      <c r="G59" s="15"/>
      <c r="H59" s="26">
        <f>IF(AND(D59="",E59=""),IF(OR(A59&lt;&gt;"",B59&lt;&gt;""),"金額が入っていません",""),IF(B59="","科目を選んでください",IF(AND(D59&lt;&gt;"",E59&lt;&gt;""),"収入と支払は別の行に書きます",IF(A59="","日付を入れてください",""))))</f>
      </c>
    </row>
    <row r="60" spans="1:8" x14ac:dyDescent="0.25">
      <c r="A60" s="20"/>
      <c r="B60" s="8"/>
      <c r="C60" s="8"/>
      <c r="D60" s="10"/>
      <c r="E60" s="10"/>
      <c r="F60" s="11">
        <f>IF(AND(D60="",E60=""),"",$D$6+SUM($D$7:D60)-SUM($E$7:E60))</f>
      </c>
      <c r="G60" s="15"/>
      <c r="H60" s="26">
        <f>IF(AND(D60="",E60=""),IF(OR(A60&lt;&gt;"",B60&lt;&gt;""),"金額が入っていません",""),IF(B60="","科目を選んでください",IF(AND(D60&lt;&gt;"",E60&lt;&gt;""),"収入と支払は別の行に書きます",IF(A60="","日付を入れてください",""))))</f>
      </c>
    </row>
    <row r="61" spans="1:8" x14ac:dyDescent="0.25">
      <c r="A61" s="20"/>
      <c r="B61" s="8"/>
      <c r="C61" s="8"/>
      <c r="D61" s="10"/>
      <c r="E61" s="10"/>
      <c r="F61" s="11">
        <f>IF(AND(D61="",E61=""),"",$D$6+SUM($D$7:D61)-SUM($E$7:E61))</f>
      </c>
      <c r="G61" s="15"/>
      <c r="H61" s="26">
        <f>IF(AND(D61="",E61=""),IF(OR(A61&lt;&gt;"",B61&lt;&gt;""),"金額が入っていません",""),IF(B61="","科目を選んでください",IF(AND(D61&lt;&gt;"",E61&lt;&gt;""),"収入と支払は別の行に書きます",IF(A61="","日付を入れてください",""))))</f>
      </c>
    </row>
    <row r="62" spans="1:8" x14ac:dyDescent="0.25">
      <c r="A62" s="20"/>
      <c r="B62" s="8"/>
      <c r="C62" s="8"/>
      <c r="D62" s="10"/>
      <c r="E62" s="10"/>
      <c r="F62" s="11">
        <f>IF(AND(D62="",E62=""),"",$D$6+SUM($D$7:D62)-SUM($E$7:E62))</f>
      </c>
      <c r="G62" s="15"/>
      <c r="H62" s="26">
        <f>IF(AND(D62="",E62=""),IF(OR(A62&lt;&gt;"",B62&lt;&gt;""),"金額が入っていません",""),IF(B62="","科目を選んでください",IF(AND(D62&lt;&gt;"",E62&lt;&gt;""),"収入と支払は別の行に書きます",IF(A62="","日付を入れてください",""))))</f>
      </c>
    </row>
    <row r="63" spans="1:8" x14ac:dyDescent="0.25">
      <c r="A63" s="20"/>
      <c r="B63" s="8"/>
      <c r="C63" s="8"/>
      <c r="D63" s="10"/>
      <c r="E63" s="10"/>
      <c r="F63" s="11">
        <f>IF(AND(D63="",E63=""),"",$D$6+SUM($D$7:D63)-SUM($E$7:E63))</f>
      </c>
      <c r="G63" s="15"/>
      <c r="H63" s="26">
        <f>IF(AND(D63="",E63=""),IF(OR(A63&lt;&gt;"",B63&lt;&gt;""),"金額が入っていません",""),IF(B63="","科目を選んでください",IF(AND(D63&lt;&gt;"",E63&lt;&gt;""),"収入と支払は別の行に書きます",IF(A63="","日付を入れてください",""))))</f>
      </c>
    </row>
    <row r="64" spans="1:8" x14ac:dyDescent="0.25">
      <c r="A64" s="20"/>
      <c r="B64" s="8"/>
      <c r="C64" s="8"/>
      <c r="D64" s="10"/>
      <c r="E64" s="10"/>
      <c r="F64" s="11">
        <f>IF(AND(D64="",E64=""),"",$D$6+SUM($D$7:D64)-SUM($E$7:E64))</f>
      </c>
      <c r="G64" s="15"/>
      <c r="H64" s="26">
        <f>IF(AND(D64="",E64=""),IF(OR(A64&lt;&gt;"",B64&lt;&gt;""),"金額が入っていません",""),IF(B64="","科目を選んでください",IF(AND(D64&lt;&gt;"",E64&lt;&gt;""),"収入と支払は別の行に書きます",IF(A64="","日付を入れてください",""))))</f>
      </c>
    </row>
    <row r="65" spans="1:8" x14ac:dyDescent="0.25">
      <c r="A65" s="20"/>
      <c r="B65" s="8"/>
      <c r="C65" s="8"/>
      <c r="D65" s="10"/>
      <c r="E65" s="10"/>
      <c r="F65" s="11">
        <f>IF(AND(D65="",E65=""),"",$D$6+SUM($D$7:D65)-SUM($E$7:E65))</f>
      </c>
      <c r="G65" s="15"/>
      <c r="H65" s="26">
        <f>IF(AND(D65="",E65=""),IF(OR(A65&lt;&gt;"",B65&lt;&gt;""),"金額が入っていません",""),IF(B65="","科目を選んでください",IF(AND(D65&lt;&gt;"",E65&lt;&gt;""),"収入と支払は別の行に書きます",IF(A65="","日付を入れてください",""))))</f>
      </c>
    </row>
    <row r="66" spans="1:8" x14ac:dyDescent="0.25">
      <c r="A66" s="20"/>
      <c r="B66" s="8"/>
      <c r="C66" s="8"/>
      <c r="D66" s="10"/>
      <c r="E66" s="10"/>
      <c r="F66" s="11">
        <f>IF(AND(D66="",E66=""),"",$D$6+SUM($D$7:D66)-SUM($E$7:E66))</f>
      </c>
      <c r="G66" s="15"/>
      <c r="H66" s="26">
        <f>IF(AND(D66="",E66=""),IF(OR(A66&lt;&gt;"",B66&lt;&gt;""),"金額が入っていません",""),IF(B66="","科目を選んでください",IF(AND(D66&lt;&gt;"",E66&lt;&gt;""),"収入と支払は別の行に書きます",IF(A66="","日付を入れてください",""))))</f>
      </c>
    </row>
    <row r="67" spans="1:8" x14ac:dyDescent="0.25">
      <c r="A67" s="20"/>
      <c r="B67" s="8"/>
      <c r="C67" s="8"/>
      <c r="D67" s="10"/>
      <c r="E67" s="10"/>
      <c r="F67" s="11">
        <f>IF(AND(D67="",E67=""),"",$D$6+SUM($D$7:D67)-SUM($E$7:E67))</f>
      </c>
      <c r="G67" s="15"/>
      <c r="H67" s="26">
        <f>IF(AND(D67="",E67=""),IF(OR(A67&lt;&gt;"",B67&lt;&gt;""),"金額が入っていません",""),IF(B67="","科目を選んでください",IF(AND(D67&lt;&gt;"",E67&lt;&gt;""),"収入と支払は別の行に書きます",IF(A67="","日付を入れてください",""))))</f>
      </c>
    </row>
    <row r="68" spans="1:8" x14ac:dyDescent="0.25">
      <c r="A68" s="20"/>
      <c r="B68" s="8"/>
      <c r="C68" s="8"/>
      <c r="D68" s="10"/>
      <c r="E68" s="10"/>
      <c r="F68" s="11">
        <f>IF(AND(D68="",E68=""),"",$D$6+SUM($D$7:D68)-SUM($E$7:E68))</f>
      </c>
      <c r="G68" s="15"/>
      <c r="H68" s="26">
        <f>IF(AND(D68="",E68=""),IF(OR(A68&lt;&gt;"",B68&lt;&gt;""),"金額が入っていません",""),IF(B68="","科目を選んでください",IF(AND(D68&lt;&gt;"",E68&lt;&gt;""),"収入と支払は別の行に書きます",IF(A68="","日付を入れてください",""))))</f>
      </c>
    </row>
    <row r="69" spans="1:8" x14ac:dyDescent="0.25">
      <c r="A69" s="20"/>
      <c r="B69" s="8"/>
      <c r="C69" s="8"/>
      <c r="D69" s="10"/>
      <c r="E69" s="10"/>
      <c r="F69" s="11">
        <f>IF(AND(D69="",E69=""),"",$D$6+SUM($D$7:D69)-SUM($E$7:E69))</f>
      </c>
      <c r="G69" s="15"/>
      <c r="H69" s="26">
        <f>IF(AND(D69="",E69=""),IF(OR(A69&lt;&gt;"",B69&lt;&gt;""),"金額が入っていません",""),IF(B69="","科目を選んでください",IF(AND(D69&lt;&gt;"",E69&lt;&gt;""),"収入と支払は別の行に書きます",IF(A69="","日付を入れてください",""))))</f>
      </c>
    </row>
    <row r="70" spans="1:8" x14ac:dyDescent="0.25">
      <c r="A70" s="20"/>
      <c r="B70" s="8"/>
      <c r="C70" s="8"/>
      <c r="D70" s="10"/>
      <c r="E70" s="10"/>
      <c r="F70" s="11">
        <f>IF(AND(D70="",E70=""),"",$D$6+SUM($D$7:D70)-SUM($E$7:E70))</f>
      </c>
      <c r="G70" s="15"/>
      <c r="H70" s="26">
        <f>IF(AND(D70="",E70=""),IF(OR(A70&lt;&gt;"",B70&lt;&gt;""),"金額が入っていません",""),IF(B70="","科目を選んでください",IF(AND(D70&lt;&gt;"",E70&lt;&gt;""),"収入と支払は別の行に書きます",IF(A70="","日付を入れてください",""))))</f>
      </c>
    </row>
    <row r="71" spans="1:8" x14ac:dyDescent="0.25">
      <c r="A71" s="20"/>
      <c r="B71" s="8"/>
      <c r="C71" s="8"/>
      <c r="D71" s="10"/>
      <c r="E71" s="10"/>
      <c r="F71" s="11">
        <f>IF(AND(D71="",E71=""),"",$D$6+SUM($D$7:D71)-SUM($E$7:E71))</f>
      </c>
      <c r="G71" s="15"/>
      <c r="H71" s="26">
        <f>IF(AND(D71="",E71=""),IF(OR(A71&lt;&gt;"",B71&lt;&gt;""),"金額が入っていません",""),IF(B71="","科目を選んでください",IF(AND(D71&lt;&gt;"",E71&lt;&gt;""),"収入と支払は別の行に書きます",IF(A71="","日付を入れてください",""))))</f>
      </c>
    </row>
    <row r="72" spans="1:8" x14ac:dyDescent="0.25">
      <c r="A72" s="20"/>
      <c r="B72" s="8"/>
      <c r="C72" s="8"/>
      <c r="D72" s="10"/>
      <c r="E72" s="10"/>
      <c r="F72" s="11">
        <f>IF(AND(D72="",E72=""),"",$D$6+SUM($D$7:D72)-SUM($E$7:E72))</f>
      </c>
      <c r="G72" s="15"/>
      <c r="H72" s="26">
        <f>IF(AND(D72="",E72=""),IF(OR(A72&lt;&gt;"",B72&lt;&gt;""),"金額が入っていません",""),IF(B72="","科目を選んでください",IF(AND(D72&lt;&gt;"",E72&lt;&gt;""),"収入と支払は別の行に書きます",IF(A72="","日付を入れてください",""))))</f>
      </c>
    </row>
    <row r="73" spans="1:8" x14ac:dyDescent="0.25">
      <c r="A73" s="20"/>
      <c r="B73" s="8"/>
      <c r="C73" s="8"/>
      <c r="D73" s="10"/>
      <c r="E73" s="10"/>
      <c r="F73" s="11">
        <f>IF(AND(D73="",E73=""),"",$D$6+SUM($D$7:D73)-SUM($E$7:E73))</f>
      </c>
      <c r="G73" s="15"/>
      <c r="H73" s="26">
        <f>IF(AND(D73="",E73=""),IF(OR(A73&lt;&gt;"",B73&lt;&gt;""),"金額が入っていません",""),IF(B73="","科目を選んでください",IF(AND(D73&lt;&gt;"",E73&lt;&gt;""),"収入と支払は別の行に書きます",IF(A73="","日付を入れてください",""))))</f>
      </c>
    </row>
    <row r="74" spans="1:8" x14ac:dyDescent="0.25">
      <c r="A74" s="20"/>
      <c r="B74" s="8"/>
      <c r="C74" s="8"/>
      <c r="D74" s="10"/>
      <c r="E74" s="10"/>
      <c r="F74" s="11">
        <f>IF(AND(D74="",E74=""),"",$D$6+SUM($D$7:D74)-SUM($E$7:E74))</f>
      </c>
      <c r="G74" s="15"/>
      <c r="H74" s="26">
        <f>IF(AND(D74="",E74=""),IF(OR(A74&lt;&gt;"",B74&lt;&gt;""),"金額が入っていません",""),IF(B74="","科目を選んでください",IF(AND(D74&lt;&gt;"",E74&lt;&gt;""),"収入と支払は別の行に書きます",IF(A74="","日付を入れてください",""))))</f>
      </c>
    </row>
    <row r="75" spans="1:8" x14ac:dyDescent="0.25">
      <c r="A75" s="20"/>
      <c r="B75" s="8"/>
      <c r="C75" s="8"/>
      <c r="D75" s="10"/>
      <c r="E75" s="10"/>
      <c r="F75" s="11">
        <f>IF(AND(D75="",E75=""),"",$D$6+SUM($D$7:D75)-SUM($E$7:E75))</f>
      </c>
      <c r="G75" s="15"/>
      <c r="H75" s="26">
        <f>IF(AND(D75="",E75=""),IF(OR(A75&lt;&gt;"",B75&lt;&gt;""),"金額が入っていません",""),IF(B75="","科目を選んでください",IF(AND(D75&lt;&gt;"",E75&lt;&gt;""),"収入と支払は別の行に書きます",IF(A75="","日付を入れてください",""))))</f>
      </c>
    </row>
    <row r="76" spans="1:8" x14ac:dyDescent="0.25">
      <c r="A76" s="20"/>
      <c r="B76" s="8"/>
      <c r="C76" s="8"/>
      <c r="D76" s="10"/>
      <c r="E76" s="10"/>
      <c r="F76" s="11">
        <f>IF(AND(D76="",E76=""),"",$D$6+SUM($D$7:D76)-SUM($E$7:E76))</f>
      </c>
      <c r="G76" s="15"/>
      <c r="H76" s="26">
        <f>IF(AND(D76="",E76=""),IF(OR(A76&lt;&gt;"",B76&lt;&gt;""),"金額が入っていません",""),IF(B76="","科目を選んでください",IF(AND(D76&lt;&gt;"",E76&lt;&gt;""),"収入と支払は別の行に書きます",IF(A76="","日付を入れてください",""))))</f>
      </c>
    </row>
    <row r="77" spans="1:8" x14ac:dyDescent="0.25">
      <c r="A77" s="20"/>
      <c r="B77" s="8"/>
      <c r="C77" s="8"/>
      <c r="D77" s="10"/>
      <c r="E77" s="10"/>
      <c r="F77" s="11">
        <f>IF(AND(D77="",E77=""),"",$D$6+SUM($D$7:D77)-SUM($E$7:E77))</f>
      </c>
      <c r="G77" s="15"/>
      <c r="H77" s="26">
        <f>IF(AND(D77="",E77=""),IF(OR(A77&lt;&gt;"",B77&lt;&gt;""),"金額が入っていません",""),IF(B77="","科目を選んでください",IF(AND(D77&lt;&gt;"",E77&lt;&gt;""),"収入と支払は別の行に書きます",IF(A77="","日付を入れてください",""))))</f>
      </c>
    </row>
    <row r="78" spans="1:8" x14ac:dyDescent="0.25">
      <c r="A78" s="20"/>
      <c r="B78" s="8"/>
      <c r="C78" s="8"/>
      <c r="D78" s="10"/>
      <c r="E78" s="10"/>
      <c r="F78" s="11">
        <f>IF(AND(D78="",E78=""),"",$D$6+SUM($D$7:D78)-SUM($E$7:E78))</f>
      </c>
      <c r="G78" s="15"/>
      <c r="H78" s="26">
        <f>IF(AND(D78="",E78=""),IF(OR(A78&lt;&gt;"",B78&lt;&gt;""),"金額が入っていません",""),IF(B78="","科目を選んでください",IF(AND(D78&lt;&gt;"",E78&lt;&gt;""),"収入と支払は別の行に書きます",IF(A78="","日付を入れてください",""))))</f>
      </c>
    </row>
    <row r="79" spans="1:8" x14ac:dyDescent="0.25">
      <c r="A79" s="20"/>
      <c r="B79" s="8"/>
      <c r="C79" s="8"/>
      <c r="D79" s="10"/>
      <c r="E79" s="10"/>
      <c r="F79" s="11">
        <f>IF(AND(D79="",E79=""),"",$D$6+SUM($D$7:D79)-SUM($E$7:E79))</f>
      </c>
      <c r="G79" s="15"/>
      <c r="H79" s="26">
        <f>IF(AND(D79="",E79=""),IF(OR(A79&lt;&gt;"",B79&lt;&gt;""),"金額が入っていません",""),IF(B79="","科目を選んでください",IF(AND(D79&lt;&gt;"",E79&lt;&gt;""),"収入と支払は別の行に書きます",IF(A79="","日付を入れてください",""))))</f>
      </c>
    </row>
    <row r="80" spans="1:8" x14ac:dyDescent="0.25">
      <c r="A80" s="20"/>
      <c r="B80" s="8"/>
      <c r="C80" s="8"/>
      <c r="D80" s="10"/>
      <c r="E80" s="10"/>
      <c r="F80" s="11">
        <f>IF(AND(D80="",E80=""),"",$D$6+SUM($D$7:D80)-SUM($E$7:E80))</f>
      </c>
      <c r="G80" s="15"/>
      <c r="H80" s="26">
        <f>IF(AND(D80="",E80=""),IF(OR(A80&lt;&gt;"",B80&lt;&gt;""),"金額が入っていません",""),IF(B80="","科目を選んでください",IF(AND(D80&lt;&gt;"",E80&lt;&gt;""),"収入と支払は別の行に書きます",IF(A80="","日付を入れてください",""))))</f>
      </c>
    </row>
    <row r="81" spans="1:8" x14ac:dyDescent="0.25">
      <c r="A81" s="20"/>
      <c r="B81" s="8"/>
      <c r="C81" s="8"/>
      <c r="D81" s="10"/>
      <c r="E81" s="10"/>
      <c r="F81" s="11">
        <f>IF(AND(D81="",E81=""),"",$D$6+SUM($D$7:D81)-SUM($E$7:E81))</f>
      </c>
      <c r="G81" s="15"/>
      <c r="H81" s="26">
        <f>IF(AND(D81="",E81=""),IF(OR(A81&lt;&gt;"",B81&lt;&gt;""),"金額が入っていません",""),IF(B81="","科目を選んでください",IF(AND(D81&lt;&gt;"",E81&lt;&gt;""),"収入と支払は別の行に書きます",IF(A81="","日付を入れてください",""))))</f>
      </c>
    </row>
    <row r="82" spans="1:8" x14ac:dyDescent="0.25">
      <c r="A82" s="20"/>
      <c r="B82" s="8"/>
      <c r="C82" s="8"/>
      <c r="D82" s="10"/>
      <c r="E82" s="10"/>
      <c r="F82" s="11">
        <f>IF(AND(D82="",E82=""),"",$D$6+SUM($D$7:D82)-SUM($E$7:E82))</f>
      </c>
      <c r="G82" s="15"/>
      <c r="H82" s="26">
        <f>IF(AND(D82="",E82=""),IF(OR(A82&lt;&gt;"",B82&lt;&gt;""),"金額が入っていません",""),IF(B82="","科目を選んでください",IF(AND(D82&lt;&gt;"",E82&lt;&gt;""),"収入と支払は別の行に書きます",IF(A82="","日付を入れてください",""))))</f>
      </c>
    </row>
    <row r="83" spans="1:8" x14ac:dyDescent="0.25">
      <c r="A83" s="20"/>
      <c r="B83" s="8"/>
      <c r="C83" s="8"/>
      <c r="D83" s="10"/>
      <c r="E83" s="10"/>
      <c r="F83" s="11">
        <f>IF(AND(D83="",E83=""),"",$D$6+SUM($D$7:D83)-SUM($E$7:E83))</f>
      </c>
      <c r="G83" s="15"/>
      <c r="H83" s="26">
        <f>IF(AND(D83="",E83=""),IF(OR(A83&lt;&gt;"",B83&lt;&gt;""),"金額が入っていません",""),IF(B83="","科目を選んでください",IF(AND(D83&lt;&gt;"",E83&lt;&gt;""),"収入と支払は別の行に書きます",IF(A83="","日付を入れてください",""))))</f>
      </c>
    </row>
    <row r="84" spans="1:8" x14ac:dyDescent="0.25">
      <c r="A84" s="20"/>
      <c r="B84" s="8"/>
      <c r="C84" s="8"/>
      <c r="D84" s="10"/>
      <c r="E84" s="10"/>
      <c r="F84" s="11">
        <f>IF(AND(D84="",E84=""),"",$D$6+SUM($D$7:D84)-SUM($E$7:E84))</f>
      </c>
      <c r="G84" s="15"/>
      <c r="H84" s="26">
        <f>IF(AND(D84="",E84=""),IF(OR(A84&lt;&gt;"",B84&lt;&gt;""),"金額が入っていません",""),IF(B84="","科目を選んでください",IF(AND(D84&lt;&gt;"",E84&lt;&gt;""),"収入と支払は別の行に書きます",IF(A84="","日付を入れてください",""))))</f>
      </c>
    </row>
    <row r="85" spans="1:8" x14ac:dyDescent="0.25">
      <c r="A85" s="20"/>
      <c r="B85" s="8"/>
      <c r="C85" s="8"/>
      <c r="D85" s="10"/>
      <c r="E85" s="10"/>
      <c r="F85" s="11">
        <f>IF(AND(D85="",E85=""),"",$D$6+SUM($D$7:D85)-SUM($E$7:E85))</f>
      </c>
      <c r="G85" s="15"/>
      <c r="H85" s="26">
        <f>IF(AND(D85="",E85=""),IF(OR(A85&lt;&gt;"",B85&lt;&gt;""),"金額が入っていません",""),IF(B85="","科目を選んでください",IF(AND(D85&lt;&gt;"",E85&lt;&gt;""),"収入と支払は別の行に書きます",IF(A85="","日付を入れてください",""))))</f>
      </c>
    </row>
    <row r="86" spans="1:8" x14ac:dyDescent="0.25">
      <c r="A86" s="20"/>
      <c r="B86" s="8"/>
      <c r="C86" s="8"/>
      <c r="D86" s="10"/>
      <c r="E86" s="10"/>
      <c r="F86" s="11">
        <f>IF(AND(D86="",E86=""),"",$D$6+SUM($D$7:D86)-SUM($E$7:E86))</f>
      </c>
      <c r="G86" s="15"/>
      <c r="H86" s="26">
        <f>IF(AND(D86="",E86=""),IF(OR(A86&lt;&gt;"",B86&lt;&gt;""),"金額が入っていません",""),IF(B86="","科目を選んでください",IF(AND(D86&lt;&gt;"",E86&lt;&gt;""),"収入と支払は別の行に書きます",IF(A86="","日付を入れてください",""))))</f>
      </c>
    </row>
    <row r="87" spans="1:8" x14ac:dyDescent="0.25">
      <c r="A87" s="20"/>
      <c r="B87" s="8"/>
      <c r="C87" s="8"/>
      <c r="D87" s="10"/>
      <c r="E87" s="10"/>
      <c r="F87" s="11">
        <f>IF(AND(D87="",E87=""),"",$D$6+SUM($D$7:D87)-SUM($E$7:E87))</f>
      </c>
      <c r="G87" s="15"/>
      <c r="H87" s="26">
        <f>IF(AND(D87="",E87=""),IF(OR(A87&lt;&gt;"",B87&lt;&gt;""),"金額が入っていません",""),IF(B87="","科目を選んでください",IF(AND(D87&lt;&gt;"",E87&lt;&gt;""),"収入と支払は別の行に書きます",IF(A87="","日付を入れてください",""))))</f>
      </c>
    </row>
    <row r="88" spans="1:8" x14ac:dyDescent="0.25">
      <c r="A88" s="20"/>
      <c r="B88" s="8"/>
      <c r="C88" s="8"/>
      <c r="D88" s="10"/>
      <c r="E88" s="10"/>
      <c r="F88" s="11">
        <f>IF(AND(D88="",E88=""),"",$D$6+SUM($D$7:D88)-SUM($E$7:E88))</f>
      </c>
      <c r="G88" s="15"/>
      <c r="H88" s="26">
        <f>IF(AND(D88="",E88=""),IF(OR(A88&lt;&gt;"",B88&lt;&gt;""),"金額が入っていません",""),IF(B88="","科目を選んでください",IF(AND(D88&lt;&gt;"",E88&lt;&gt;""),"収入と支払は別の行に書きます",IF(A88="","日付を入れてください",""))))</f>
      </c>
    </row>
    <row r="89" spans="1:8" x14ac:dyDescent="0.25">
      <c r="A89" s="20"/>
      <c r="B89" s="8"/>
      <c r="C89" s="8"/>
      <c r="D89" s="10"/>
      <c r="E89" s="10"/>
      <c r="F89" s="11">
        <f>IF(AND(D89="",E89=""),"",$D$6+SUM($D$7:D89)-SUM($E$7:E89))</f>
      </c>
      <c r="G89" s="15"/>
      <c r="H89" s="26">
        <f>IF(AND(D89="",E89=""),IF(OR(A89&lt;&gt;"",B89&lt;&gt;""),"金額が入っていません",""),IF(B89="","科目を選んでください",IF(AND(D89&lt;&gt;"",E89&lt;&gt;""),"収入と支払は別の行に書きます",IF(A89="","日付を入れてください",""))))</f>
      </c>
    </row>
    <row r="90" spans="1:8" x14ac:dyDescent="0.25">
      <c r="A90" s="20"/>
      <c r="B90" s="8"/>
      <c r="C90" s="8"/>
      <c r="D90" s="10"/>
      <c r="E90" s="10"/>
      <c r="F90" s="11">
        <f>IF(AND(D90="",E90=""),"",$D$6+SUM($D$7:D90)-SUM($E$7:E90))</f>
      </c>
      <c r="G90" s="15"/>
      <c r="H90" s="26">
        <f>IF(AND(D90="",E90=""),IF(OR(A90&lt;&gt;"",B90&lt;&gt;""),"金額が入っていません",""),IF(B90="","科目を選んでください",IF(AND(D90&lt;&gt;"",E90&lt;&gt;""),"収入と支払は別の行に書きます",IF(A90="","日付を入れてください",""))))</f>
      </c>
    </row>
    <row r="91" spans="1:8" x14ac:dyDescent="0.25">
      <c r="A91" s="20"/>
      <c r="B91" s="8"/>
      <c r="C91" s="8"/>
      <c r="D91" s="10"/>
      <c r="E91" s="10"/>
      <c r="F91" s="11">
        <f>IF(AND(D91="",E91=""),"",$D$6+SUM($D$7:D91)-SUM($E$7:E91))</f>
      </c>
      <c r="G91" s="15"/>
      <c r="H91" s="26">
        <f>IF(AND(D91="",E91=""),IF(OR(A91&lt;&gt;"",B91&lt;&gt;""),"金額が入っていません",""),IF(B91="","科目を選んでください",IF(AND(D91&lt;&gt;"",E91&lt;&gt;""),"収入と支払は別の行に書きます",IF(A91="","日付を入れてください",""))))</f>
      </c>
    </row>
    <row r="92" spans="1:8" x14ac:dyDescent="0.25">
      <c r="A92" s="20"/>
      <c r="B92" s="8"/>
      <c r="C92" s="8"/>
      <c r="D92" s="10"/>
      <c r="E92" s="10"/>
      <c r="F92" s="11">
        <f>IF(AND(D92="",E92=""),"",$D$6+SUM($D$7:D92)-SUM($E$7:E92))</f>
      </c>
      <c r="G92" s="15"/>
      <c r="H92" s="26">
        <f>IF(AND(D92="",E92=""),IF(OR(A92&lt;&gt;"",B92&lt;&gt;""),"金額が入っていません",""),IF(B92="","科目を選んでください",IF(AND(D92&lt;&gt;"",E92&lt;&gt;""),"収入と支払は別の行に書きます",IF(A92="","日付を入れてください",""))))</f>
      </c>
    </row>
    <row r="93" spans="1:8" x14ac:dyDescent="0.25">
      <c r="A93" s="20"/>
      <c r="B93" s="8"/>
      <c r="C93" s="8"/>
      <c r="D93" s="10"/>
      <c r="E93" s="10"/>
      <c r="F93" s="11">
        <f>IF(AND(D93="",E93=""),"",$D$6+SUM($D$7:D93)-SUM($E$7:E93))</f>
      </c>
      <c r="G93" s="15"/>
      <c r="H93" s="26">
        <f>IF(AND(D93="",E93=""),IF(OR(A93&lt;&gt;"",B93&lt;&gt;""),"金額が入っていません",""),IF(B93="","科目を選んでください",IF(AND(D93&lt;&gt;"",E93&lt;&gt;""),"収入と支払は別の行に書きます",IF(A93="","日付を入れてください",""))))</f>
      </c>
    </row>
    <row r="94" spans="1:8" x14ac:dyDescent="0.25">
      <c r="A94" s="20"/>
      <c r="B94" s="8"/>
      <c r="C94" s="8"/>
      <c r="D94" s="10"/>
      <c r="E94" s="10"/>
      <c r="F94" s="11">
        <f>IF(AND(D94="",E94=""),"",$D$6+SUM($D$7:D94)-SUM($E$7:E94))</f>
      </c>
      <c r="G94" s="15"/>
      <c r="H94" s="26">
        <f>IF(AND(D94="",E94=""),IF(OR(A94&lt;&gt;"",B94&lt;&gt;""),"金額が入っていません",""),IF(B94="","科目を選んでください",IF(AND(D94&lt;&gt;"",E94&lt;&gt;""),"収入と支払は別の行に書きます",IF(A94="","日付を入れてください",""))))</f>
      </c>
    </row>
    <row r="95" spans="1:8" x14ac:dyDescent="0.25">
      <c r="A95" s="20"/>
      <c r="B95" s="8"/>
      <c r="C95" s="8"/>
      <c r="D95" s="10"/>
      <c r="E95" s="10"/>
      <c r="F95" s="11">
        <f>IF(AND(D95="",E95=""),"",$D$6+SUM($D$7:D95)-SUM($E$7:E95))</f>
      </c>
      <c r="G95" s="15"/>
      <c r="H95" s="26">
        <f>IF(AND(D95="",E95=""),IF(OR(A95&lt;&gt;"",B95&lt;&gt;""),"金額が入っていません",""),IF(B95="","科目を選んでください",IF(AND(D95&lt;&gt;"",E95&lt;&gt;""),"収入と支払は別の行に書きます",IF(A95="","日付を入れてください",""))))</f>
      </c>
    </row>
    <row r="96" spans="1:8" x14ac:dyDescent="0.25">
      <c r="A96" s="20"/>
      <c r="B96" s="8"/>
      <c r="C96" s="8"/>
      <c r="D96" s="10"/>
      <c r="E96" s="10"/>
      <c r="F96" s="11">
        <f>IF(AND(D96="",E96=""),"",$D$6+SUM($D$7:D96)-SUM($E$7:E96))</f>
      </c>
      <c r="G96" s="15"/>
      <c r="H96" s="26">
        <f>IF(AND(D96="",E96=""),IF(OR(A96&lt;&gt;"",B96&lt;&gt;""),"金額が入っていません",""),IF(B96="","科目を選んでください",IF(AND(D96&lt;&gt;"",E96&lt;&gt;""),"収入と支払は別の行に書きます",IF(A96="","日付を入れてください",""))))</f>
      </c>
    </row>
    <row r="97" spans="1:8" x14ac:dyDescent="0.25">
      <c r="A97" s="20"/>
      <c r="B97" s="8"/>
      <c r="C97" s="8"/>
      <c r="D97" s="10"/>
      <c r="E97" s="10"/>
      <c r="F97" s="11">
        <f>IF(AND(D97="",E97=""),"",$D$6+SUM($D$7:D97)-SUM($E$7:E97))</f>
      </c>
      <c r="G97" s="15"/>
      <c r="H97" s="26">
        <f>IF(AND(D97="",E97=""),IF(OR(A97&lt;&gt;"",B97&lt;&gt;""),"金額が入っていません",""),IF(B97="","科目を選んでください",IF(AND(D97&lt;&gt;"",E97&lt;&gt;""),"収入と支払は別の行に書きます",IF(A97="","日付を入れてください",""))))</f>
      </c>
    </row>
    <row r="98" spans="1:8" x14ac:dyDescent="0.25">
      <c r="A98" s="20"/>
      <c r="B98" s="8"/>
      <c r="C98" s="8"/>
      <c r="D98" s="10"/>
      <c r="E98" s="10"/>
      <c r="F98" s="11">
        <f>IF(AND(D98="",E98=""),"",$D$6+SUM($D$7:D98)-SUM($E$7:E98))</f>
      </c>
      <c r="G98" s="15"/>
      <c r="H98" s="26">
        <f>IF(AND(D98="",E98=""),IF(OR(A98&lt;&gt;"",B98&lt;&gt;""),"金額が入っていません",""),IF(B98="","科目を選んでください",IF(AND(D98&lt;&gt;"",E98&lt;&gt;""),"収入と支払は別の行に書きます",IF(A98="","日付を入れてください",""))))</f>
      </c>
    </row>
    <row r="99" spans="1:8" x14ac:dyDescent="0.25">
      <c r="A99" s="20"/>
      <c r="B99" s="8"/>
      <c r="C99" s="8"/>
      <c r="D99" s="10"/>
      <c r="E99" s="10"/>
      <c r="F99" s="11">
        <f>IF(AND(D99="",E99=""),"",$D$6+SUM($D$7:D99)-SUM($E$7:E99))</f>
      </c>
      <c r="G99" s="15"/>
      <c r="H99" s="26">
        <f>IF(AND(D99="",E99=""),IF(OR(A99&lt;&gt;"",B99&lt;&gt;""),"金額が入っていません",""),IF(B99="","科目を選んでください",IF(AND(D99&lt;&gt;"",E99&lt;&gt;""),"収入と支払は別の行に書きます",IF(A99="","日付を入れてください",""))))</f>
      </c>
    </row>
    <row r="100" spans="1:8" x14ac:dyDescent="0.25">
      <c r="A100" s="20"/>
      <c r="B100" s="8"/>
      <c r="C100" s="8"/>
      <c r="D100" s="10"/>
      <c r="E100" s="10"/>
      <c r="F100" s="11">
        <f>IF(AND(D100="",E100=""),"",$D$6+SUM($D$7:D100)-SUM($E$7:E100))</f>
      </c>
      <c r="G100" s="15"/>
      <c r="H100" s="26">
        <f>IF(AND(D100="",E100=""),IF(OR(A100&lt;&gt;"",B100&lt;&gt;""),"金額が入っていません",""),IF(B100="","科目を選んでください",IF(AND(D100&lt;&gt;"",E100&lt;&gt;""),"収入と支払は別の行に書きます",IF(A100="","日付を入れてください",""))))</f>
      </c>
    </row>
    <row r="101" spans="1:8" x14ac:dyDescent="0.25">
      <c r="A101" s="20"/>
      <c r="B101" s="8"/>
      <c r="C101" s="8"/>
      <c r="D101" s="10"/>
      <c r="E101" s="10"/>
      <c r="F101" s="11">
        <f>IF(AND(D101="",E101=""),"",$D$6+SUM($D$7:D101)-SUM($E$7:E101))</f>
      </c>
      <c r="G101" s="15"/>
      <c r="H101" s="26">
        <f>IF(AND(D101="",E101=""),IF(OR(A101&lt;&gt;"",B101&lt;&gt;""),"金額が入っていません",""),IF(B101="","科目を選んでください",IF(AND(D101&lt;&gt;"",E101&lt;&gt;""),"収入と支払は別の行に書きます",IF(A101="","日付を入れてください",""))))</f>
      </c>
    </row>
    <row r="102" spans="1:8" x14ac:dyDescent="0.25">
      <c r="A102" s="20"/>
      <c r="B102" s="8"/>
      <c r="C102" s="8"/>
      <c r="D102" s="10"/>
      <c r="E102" s="10"/>
      <c r="F102" s="11">
        <f>IF(AND(D102="",E102=""),"",$D$6+SUM($D$7:D102)-SUM($E$7:E102))</f>
      </c>
      <c r="G102" s="15"/>
      <c r="H102" s="26">
        <f>IF(AND(D102="",E102=""),IF(OR(A102&lt;&gt;"",B102&lt;&gt;""),"金額が入っていません",""),IF(B102="","科目を選んでください",IF(AND(D102&lt;&gt;"",E102&lt;&gt;""),"収入と支払は別の行に書きます",IF(A102="","日付を入れてください",""))))</f>
      </c>
    </row>
    <row r="103" spans="1:8" x14ac:dyDescent="0.25">
      <c r="A103" s="20"/>
      <c r="B103" s="8"/>
      <c r="C103" s="8"/>
      <c r="D103" s="10"/>
      <c r="E103" s="10"/>
      <c r="F103" s="11">
        <f>IF(AND(D103="",E103=""),"",$D$6+SUM($D$7:D103)-SUM($E$7:E103))</f>
      </c>
      <c r="G103" s="15"/>
      <c r="H103" s="26">
        <f>IF(AND(D103="",E103=""),IF(OR(A103&lt;&gt;"",B103&lt;&gt;""),"金額が入っていません",""),IF(B103="","科目を選んでください",IF(AND(D103&lt;&gt;"",E103&lt;&gt;""),"収入と支払は別の行に書きます",IF(A103="","日付を入れてください",""))))</f>
      </c>
    </row>
    <row r="104" spans="1:8" x14ac:dyDescent="0.25">
      <c r="A104" s="20"/>
      <c r="B104" s="8"/>
      <c r="C104" s="8"/>
      <c r="D104" s="10"/>
      <c r="E104" s="10"/>
      <c r="F104" s="11">
        <f>IF(AND(D104="",E104=""),"",$D$6+SUM($D$7:D104)-SUM($E$7:E104))</f>
      </c>
      <c r="G104" s="15"/>
      <c r="H104" s="26">
        <f>IF(AND(D104="",E104=""),IF(OR(A104&lt;&gt;"",B104&lt;&gt;""),"金額が入っていません",""),IF(B104="","科目を選んでください",IF(AND(D104&lt;&gt;"",E104&lt;&gt;""),"収入と支払は別の行に書きます",IF(A104="","日付を入れてください",""))))</f>
      </c>
    </row>
    <row r="105" spans="1:8" x14ac:dyDescent="0.25">
      <c r="A105" s="20"/>
      <c r="B105" s="8"/>
      <c r="C105" s="8"/>
      <c r="D105" s="10"/>
      <c r="E105" s="10"/>
      <c r="F105" s="11">
        <f>IF(AND(D105="",E105=""),"",$D$6+SUM($D$7:D105)-SUM($E$7:E105))</f>
      </c>
      <c r="G105" s="15"/>
      <c r="H105" s="26">
        <f>IF(AND(D105="",E105=""),IF(OR(A105&lt;&gt;"",B105&lt;&gt;""),"金額が入っていません",""),IF(B105="","科目を選んでください",IF(AND(D105&lt;&gt;"",E105&lt;&gt;""),"収入と支払は別の行に書きます",IF(A105="","日付を入れてください",""))))</f>
      </c>
    </row>
    <row r="106" spans="1:8" x14ac:dyDescent="0.25">
      <c r="A106" s="20"/>
      <c r="B106" s="8"/>
      <c r="C106" s="8"/>
      <c r="D106" s="10"/>
      <c r="E106" s="10"/>
      <c r="F106" s="11">
        <f>IF(AND(D106="",E106=""),"",$D$6+SUM($D$7:D106)-SUM($E$7:E106))</f>
      </c>
      <c r="G106" s="15"/>
      <c r="H106" s="26">
        <f>IF(AND(D106="",E106=""),IF(OR(A106&lt;&gt;"",B106&lt;&gt;""),"金額が入っていません",""),IF(B106="","科目を選んでください",IF(AND(D106&lt;&gt;"",E106&lt;&gt;""),"収入と支払は別の行に書きます",IF(A106="","日付を入れてください",""))))</f>
      </c>
    </row>
    <row r="107" spans="1:8" x14ac:dyDescent="0.25">
      <c r="A107" s="20"/>
      <c r="B107" s="8"/>
      <c r="C107" s="8"/>
      <c r="D107" s="10"/>
      <c r="E107" s="10"/>
      <c r="F107" s="11">
        <f>IF(AND(D107="",E107=""),"",$D$6+SUM($D$7:D107)-SUM($E$7:E107))</f>
      </c>
      <c r="G107" s="15"/>
      <c r="H107" s="26">
        <f>IF(AND(D107="",E107=""),IF(OR(A107&lt;&gt;"",B107&lt;&gt;""),"金額が入っていません",""),IF(B107="","科目を選んでください",IF(AND(D107&lt;&gt;"",E107&lt;&gt;""),"収入と支払は別の行に書きます",IF(A107="","日付を入れてください",""))))</f>
      </c>
    </row>
    <row r="108" spans="1:8" x14ac:dyDescent="0.25">
      <c r="A108" s="20"/>
      <c r="B108" s="8"/>
      <c r="C108" s="8"/>
      <c r="D108" s="10"/>
      <c r="E108" s="10"/>
      <c r="F108" s="11">
        <f>IF(AND(D108="",E108=""),"",$D$6+SUM($D$7:D108)-SUM($E$7:E108))</f>
      </c>
      <c r="G108" s="15"/>
      <c r="H108" s="26">
        <f>IF(AND(D108="",E108=""),IF(OR(A108&lt;&gt;"",B108&lt;&gt;""),"金額が入っていません",""),IF(B108="","科目を選んでください",IF(AND(D108&lt;&gt;"",E108&lt;&gt;""),"収入と支払は別の行に書きます",IF(A108="","日付を入れてください",""))))</f>
      </c>
    </row>
    <row r="109" spans="1:8" x14ac:dyDescent="0.25">
      <c r="A109" s="20"/>
      <c r="B109" s="8"/>
      <c r="C109" s="8"/>
      <c r="D109" s="10"/>
      <c r="E109" s="10"/>
      <c r="F109" s="11">
        <f>IF(AND(D109="",E109=""),"",$D$6+SUM($D$7:D109)-SUM($E$7:E109))</f>
      </c>
      <c r="G109" s="15"/>
      <c r="H109" s="26">
        <f>IF(AND(D109="",E109=""),IF(OR(A109&lt;&gt;"",B109&lt;&gt;""),"金額が入っていません",""),IF(B109="","科目を選んでください",IF(AND(D109&lt;&gt;"",E109&lt;&gt;""),"収入と支払は別の行に書きます",IF(A109="","日付を入れてください",""))))</f>
      </c>
    </row>
    <row r="110" spans="1:8" x14ac:dyDescent="0.25">
      <c r="A110" s="20"/>
      <c r="B110" s="8"/>
      <c r="C110" s="8"/>
      <c r="D110" s="10"/>
      <c r="E110" s="10"/>
      <c r="F110" s="11">
        <f>IF(AND(D110="",E110=""),"",$D$6+SUM($D$7:D110)-SUM($E$7:E110))</f>
      </c>
      <c r="G110" s="15"/>
      <c r="H110" s="26">
        <f>IF(AND(D110="",E110=""),IF(OR(A110&lt;&gt;"",B110&lt;&gt;""),"金額が入っていません",""),IF(B110="","科目を選んでください",IF(AND(D110&lt;&gt;"",E110&lt;&gt;""),"収入と支払は別の行に書きます",IF(A110="","日付を入れてください",""))))</f>
      </c>
    </row>
    <row r="111" spans="1:8" x14ac:dyDescent="0.25">
      <c r="A111" s="20"/>
      <c r="B111" s="8"/>
      <c r="C111" s="8"/>
      <c r="D111" s="10"/>
      <c r="E111" s="10"/>
      <c r="F111" s="11">
        <f>IF(AND(D111="",E111=""),"",$D$6+SUM($D$7:D111)-SUM($E$7:E111))</f>
      </c>
      <c r="G111" s="15"/>
      <c r="H111" s="26">
        <f>IF(AND(D111="",E111=""),IF(OR(A111&lt;&gt;"",B111&lt;&gt;""),"金額が入っていません",""),IF(B111="","科目を選んでください",IF(AND(D111&lt;&gt;"",E111&lt;&gt;""),"収入と支払は別の行に書きます",IF(A111="","日付を入れてください",""))))</f>
      </c>
    </row>
    <row r="112" spans="1:8" x14ac:dyDescent="0.25">
      <c r="A112" s="20"/>
      <c r="B112" s="8"/>
      <c r="C112" s="8"/>
      <c r="D112" s="10"/>
      <c r="E112" s="10"/>
      <c r="F112" s="11">
        <f>IF(AND(D112="",E112=""),"",$D$6+SUM($D$7:D112)-SUM($E$7:E112))</f>
      </c>
      <c r="G112" s="15"/>
      <c r="H112" s="26">
        <f>IF(AND(D112="",E112=""),IF(OR(A112&lt;&gt;"",B112&lt;&gt;""),"金額が入っていません",""),IF(B112="","科目を選んでください",IF(AND(D112&lt;&gt;"",E112&lt;&gt;""),"収入と支払は別の行に書きます",IF(A112="","日付を入れてください",""))))</f>
      </c>
    </row>
    <row r="113" spans="1:8" x14ac:dyDescent="0.25">
      <c r="A113" s="20"/>
      <c r="B113" s="8"/>
      <c r="C113" s="8"/>
      <c r="D113" s="10"/>
      <c r="E113" s="10"/>
      <c r="F113" s="11">
        <f>IF(AND(D113="",E113=""),"",$D$6+SUM($D$7:D113)-SUM($E$7:E113))</f>
      </c>
      <c r="G113" s="15"/>
      <c r="H113" s="26">
        <f>IF(AND(D113="",E113=""),IF(OR(A113&lt;&gt;"",B113&lt;&gt;""),"金額が入っていません",""),IF(B113="","科目を選んでください",IF(AND(D113&lt;&gt;"",E113&lt;&gt;""),"収入と支払は別の行に書きます",IF(A113="","日付を入れてください",""))))</f>
      </c>
    </row>
    <row r="114" spans="1:8" x14ac:dyDescent="0.25">
      <c r="A114" s="20"/>
      <c r="B114" s="8"/>
      <c r="C114" s="8"/>
      <c r="D114" s="10"/>
      <c r="E114" s="10"/>
      <c r="F114" s="11">
        <f>IF(AND(D114="",E114=""),"",$D$6+SUM($D$7:D114)-SUM($E$7:E114))</f>
      </c>
      <c r="G114" s="15"/>
      <c r="H114" s="26">
        <f>IF(AND(D114="",E114=""),IF(OR(A114&lt;&gt;"",B114&lt;&gt;""),"金額が入っていません",""),IF(B114="","科目を選んでください",IF(AND(D114&lt;&gt;"",E114&lt;&gt;""),"収入と支払は別の行に書きます",IF(A114="","日付を入れてください",""))))</f>
      </c>
    </row>
    <row r="115" spans="1:8" x14ac:dyDescent="0.25">
      <c r="A115" s="20"/>
      <c r="B115" s="8"/>
      <c r="C115" s="8"/>
      <c r="D115" s="10"/>
      <c r="E115" s="10"/>
      <c r="F115" s="11">
        <f>IF(AND(D115="",E115=""),"",$D$6+SUM($D$7:D115)-SUM($E$7:E115))</f>
      </c>
      <c r="G115" s="15"/>
      <c r="H115" s="26">
        <f>IF(AND(D115="",E115=""),IF(OR(A115&lt;&gt;"",B115&lt;&gt;""),"金額が入っていません",""),IF(B115="","科目を選んでください",IF(AND(D115&lt;&gt;"",E115&lt;&gt;""),"収入と支払は別の行に書きます",IF(A115="","日付を入れてください",""))))</f>
      </c>
    </row>
    <row r="116" spans="1:8" x14ac:dyDescent="0.25">
      <c r="A116" s="20"/>
      <c r="B116" s="8"/>
      <c r="C116" s="8"/>
      <c r="D116" s="10"/>
      <c r="E116" s="10"/>
      <c r="F116" s="11">
        <f>IF(AND(D116="",E116=""),"",$D$6+SUM($D$7:D116)-SUM($E$7:E116))</f>
      </c>
      <c r="G116" s="15"/>
      <c r="H116" s="26">
        <f>IF(AND(D116="",E116=""),IF(OR(A116&lt;&gt;"",B116&lt;&gt;""),"金額が入っていません",""),IF(B116="","科目を選んでください",IF(AND(D116&lt;&gt;"",E116&lt;&gt;""),"収入と支払は別の行に書きます",IF(A116="","日付を入れてください",""))))</f>
      </c>
    </row>
    <row r="117" spans="1:8" x14ac:dyDescent="0.25">
      <c r="A117" s="20"/>
      <c r="B117" s="8"/>
      <c r="C117" s="8"/>
      <c r="D117" s="10"/>
      <c r="E117" s="10"/>
      <c r="F117" s="11">
        <f>IF(AND(D117="",E117=""),"",$D$6+SUM($D$7:D117)-SUM($E$7:E117))</f>
      </c>
      <c r="G117" s="15"/>
      <c r="H117" s="26">
        <f>IF(AND(D117="",E117=""),IF(OR(A117&lt;&gt;"",B117&lt;&gt;""),"金額が入っていません",""),IF(B117="","科目を選んでください",IF(AND(D117&lt;&gt;"",E117&lt;&gt;""),"収入と支払は別の行に書きます",IF(A117="","日付を入れてください",""))))</f>
      </c>
    </row>
    <row r="118" spans="1:8" x14ac:dyDescent="0.25">
      <c r="A118" s="20"/>
      <c r="B118" s="8"/>
      <c r="C118" s="8"/>
      <c r="D118" s="10"/>
      <c r="E118" s="10"/>
      <c r="F118" s="11">
        <f>IF(AND(D118="",E118=""),"",$D$6+SUM($D$7:D118)-SUM($E$7:E118))</f>
      </c>
      <c r="G118" s="15"/>
      <c r="H118" s="26">
        <f>IF(AND(D118="",E118=""),IF(OR(A118&lt;&gt;"",B118&lt;&gt;""),"金額が入っていません",""),IF(B118="","科目を選んでください",IF(AND(D118&lt;&gt;"",E118&lt;&gt;""),"収入と支払は別の行に書きます",IF(A118="","日付を入れてください",""))))</f>
      </c>
    </row>
    <row r="119" spans="1:8" x14ac:dyDescent="0.25">
      <c r="A119" s="20"/>
      <c r="B119" s="8"/>
      <c r="C119" s="8"/>
      <c r="D119" s="10"/>
      <c r="E119" s="10"/>
      <c r="F119" s="11">
        <f>IF(AND(D119="",E119=""),"",$D$6+SUM($D$7:D119)-SUM($E$7:E119))</f>
      </c>
      <c r="G119" s="15"/>
      <c r="H119" s="26">
        <f>IF(AND(D119="",E119=""),IF(OR(A119&lt;&gt;"",B119&lt;&gt;""),"金額が入っていません",""),IF(B119="","科目を選んでください",IF(AND(D119&lt;&gt;"",E119&lt;&gt;""),"収入と支払は別の行に書きます",IF(A119="","日付を入れてください",""))))</f>
      </c>
    </row>
    <row r="120" spans="1:8" x14ac:dyDescent="0.25">
      <c r="A120" s="20"/>
      <c r="B120" s="8"/>
      <c r="C120" s="8"/>
      <c r="D120" s="10"/>
      <c r="E120" s="10"/>
      <c r="F120" s="11">
        <f>IF(AND(D120="",E120=""),"",$D$6+SUM($D$7:D120)-SUM($E$7:E120))</f>
      </c>
      <c r="G120" s="15"/>
      <c r="H120" s="26">
        <f>IF(AND(D120="",E120=""),IF(OR(A120&lt;&gt;"",B120&lt;&gt;""),"金額が入っていません",""),IF(B120="","科目を選んでください",IF(AND(D120&lt;&gt;"",E120&lt;&gt;""),"収入と支払は別の行に書きます",IF(A120="","日付を入れてください",""))))</f>
      </c>
    </row>
    <row r="121" spans="1:8" x14ac:dyDescent="0.25">
      <c r="A121" s="20"/>
      <c r="B121" s="8"/>
      <c r="C121" s="8"/>
      <c r="D121" s="10"/>
      <c r="E121" s="10"/>
      <c r="F121" s="11">
        <f>IF(AND(D121="",E121=""),"",$D$6+SUM($D$7:D121)-SUM($E$7:E121))</f>
      </c>
      <c r="G121" s="15"/>
      <c r="H121" s="26">
        <f>IF(AND(D121="",E121=""),IF(OR(A121&lt;&gt;"",B121&lt;&gt;""),"金額が入っていません",""),IF(B121="","科目を選んでください",IF(AND(D121&lt;&gt;"",E121&lt;&gt;""),"収入と支払は別の行に書きます",IF(A121="","日付を入れてください",""))))</f>
      </c>
    </row>
    <row r="122" spans="1:8" x14ac:dyDescent="0.25">
      <c r="A122" s="20"/>
      <c r="B122" s="8"/>
      <c r="C122" s="8"/>
      <c r="D122" s="10"/>
      <c r="E122" s="10"/>
      <c r="F122" s="11">
        <f>IF(AND(D122="",E122=""),"",$D$6+SUM($D$7:D122)-SUM($E$7:E122))</f>
      </c>
      <c r="G122" s="15"/>
      <c r="H122" s="26">
        <f>IF(AND(D122="",E122=""),IF(OR(A122&lt;&gt;"",B122&lt;&gt;""),"金額が入っていません",""),IF(B122="","科目を選んでください",IF(AND(D122&lt;&gt;"",E122&lt;&gt;""),"収入と支払は別の行に書きます",IF(A122="","日付を入れてください",""))))</f>
      </c>
    </row>
    <row r="123" spans="1:8" x14ac:dyDescent="0.25">
      <c r="A123" s="20"/>
      <c r="B123" s="8"/>
      <c r="C123" s="8"/>
      <c r="D123" s="10"/>
      <c r="E123" s="10"/>
      <c r="F123" s="11">
        <f>IF(AND(D123="",E123=""),"",$D$6+SUM($D$7:D123)-SUM($E$7:E123))</f>
      </c>
      <c r="G123" s="15"/>
      <c r="H123" s="26">
        <f>IF(AND(D123="",E123=""),IF(OR(A123&lt;&gt;"",B123&lt;&gt;""),"金額が入っていません",""),IF(B123="","科目を選んでください",IF(AND(D123&lt;&gt;"",E123&lt;&gt;""),"収入と支払は別の行に書きます",IF(A123="","日付を入れてください",""))))</f>
      </c>
    </row>
    <row r="124" spans="1:8" x14ac:dyDescent="0.25">
      <c r="A124" s="20"/>
      <c r="B124" s="8"/>
      <c r="C124" s="8"/>
      <c r="D124" s="10"/>
      <c r="E124" s="10"/>
      <c r="F124" s="11">
        <f>IF(AND(D124="",E124=""),"",$D$6+SUM($D$7:D124)-SUM($E$7:E124))</f>
      </c>
      <c r="G124" s="15"/>
      <c r="H124" s="26">
        <f>IF(AND(D124="",E124=""),IF(OR(A124&lt;&gt;"",B124&lt;&gt;""),"金額が入っていません",""),IF(B124="","科目を選んでください",IF(AND(D124&lt;&gt;"",E124&lt;&gt;""),"収入と支払は別の行に書きます",IF(A124="","日付を入れてください",""))))</f>
      </c>
    </row>
    <row r="125" spans="1:8" x14ac:dyDescent="0.25">
      <c r="A125" s="20"/>
      <c r="B125" s="8"/>
      <c r="C125" s="8"/>
      <c r="D125" s="10"/>
      <c r="E125" s="10"/>
      <c r="F125" s="11">
        <f>IF(AND(D125="",E125=""),"",$D$6+SUM($D$7:D125)-SUM($E$7:E125))</f>
      </c>
      <c r="G125" s="15"/>
      <c r="H125" s="26">
        <f>IF(AND(D125="",E125=""),IF(OR(A125&lt;&gt;"",B125&lt;&gt;""),"金額が入っていません",""),IF(B125="","科目を選んでください",IF(AND(D125&lt;&gt;"",E125&lt;&gt;""),"収入と支払は別の行に書きます",IF(A125="","日付を入れてください",""))))</f>
      </c>
    </row>
    <row r="126" spans="1:8" x14ac:dyDescent="0.25">
      <c r="A126" s="20"/>
      <c r="B126" s="8"/>
      <c r="C126" s="8"/>
      <c r="D126" s="10"/>
      <c r="E126" s="10"/>
      <c r="F126" s="11">
        <f>IF(AND(D126="",E126=""),"",$D$6+SUM($D$7:D126)-SUM($E$7:E126))</f>
      </c>
      <c r="G126" s="15"/>
      <c r="H126" s="26">
        <f>IF(AND(D126="",E126=""),IF(OR(A126&lt;&gt;"",B126&lt;&gt;""),"金額が入っていません",""),IF(B126="","科目を選んでください",IF(AND(D126&lt;&gt;"",E126&lt;&gt;""),"収入と支払は別の行に書きます",IF(A126="","日付を入れてください",""))))</f>
      </c>
    </row>
    <row r="127" spans="1:8" x14ac:dyDescent="0.25">
      <c r="A127" s="20"/>
      <c r="B127" s="8"/>
      <c r="C127" s="8"/>
      <c r="D127" s="10"/>
      <c r="E127" s="10"/>
      <c r="F127" s="11">
        <f>IF(AND(D127="",E127=""),"",$D$6+SUM($D$7:D127)-SUM($E$7:E127))</f>
      </c>
      <c r="G127" s="15"/>
      <c r="H127" s="26">
        <f>IF(AND(D127="",E127=""),IF(OR(A127&lt;&gt;"",B127&lt;&gt;""),"金額が入っていません",""),IF(B127="","科目を選んでください",IF(AND(D127&lt;&gt;"",E127&lt;&gt;""),"収入と支払は別の行に書きます",IF(A127="","日付を入れてください",""))))</f>
      </c>
    </row>
    <row r="128" spans="1:8" x14ac:dyDescent="0.25">
      <c r="A128" s="20"/>
      <c r="B128" s="8"/>
      <c r="C128" s="8"/>
      <c r="D128" s="10"/>
      <c r="E128" s="10"/>
      <c r="F128" s="11">
        <f>IF(AND(D128="",E128=""),"",$D$6+SUM($D$7:D128)-SUM($E$7:E128))</f>
      </c>
      <c r="G128" s="15"/>
      <c r="H128" s="26">
        <f>IF(AND(D128="",E128=""),IF(OR(A128&lt;&gt;"",B128&lt;&gt;""),"金額が入っていません",""),IF(B128="","科目を選んでください",IF(AND(D128&lt;&gt;"",E128&lt;&gt;""),"収入と支払は別の行に書きます",IF(A128="","日付を入れてください",""))))</f>
      </c>
    </row>
    <row r="129" spans="1:8" x14ac:dyDescent="0.25">
      <c r="A129" s="20"/>
      <c r="B129" s="8"/>
      <c r="C129" s="8"/>
      <c r="D129" s="10"/>
      <c r="E129" s="10"/>
      <c r="F129" s="11">
        <f>IF(AND(D129="",E129=""),"",$D$6+SUM($D$7:D129)-SUM($E$7:E129))</f>
      </c>
      <c r="G129" s="15"/>
      <c r="H129" s="26">
        <f>IF(AND(D129="",E129=""),IF(OR(A129&lt;&gt;"",B129&lt;&gt;""),"金額が入っていません",""),IF(B129="","科目を選んでください",IF(AND(D129&lt;&gt;"",E129&lt;&gt;""),"収入と支払は別の行に書きます",IF(A129="","日付を入れてください",""))))</f>
      </c>
    </row>
    <row r="130" spans="1:8" x14ac:dyDescent="0.25">
      <c r="A130" s="20"/>
      <c r="B130" s="8"/>
      <c r="C130" s="8"/>
      <c r="D130" s="10"/>
      <c r="E130" s="10"/>
      <c r="F130" s="11">
        <f>IF(AND(D130="",E130=""),"",$D$6+SUM($D$7:D130)-SUM($E$7:E130))</f>
      </c>
      <c r="G130" s="15"/>
      <c r="H130" s="26">
        <f>IF(AND(D130="",E130=""),IF(OR(A130&lt;&gt;"",B130&lt;&gt;""),"金額が入っていません",""),IF(B130="","科目を選んでください",IF(AND(D130&lt;&gt;"",E130&lt;&gt;""),"収入と支払は別の行に書きます",IF(A130="","日付を入れてください",""))))</f>
      </c>
    </row>
    <row r="131" spans="1:8" x14ac:dyDescent="0.25">
      <c r="A131" s="20"/>
      <c r="B131" s="8"/>
      <c r="C131" s="8"/>
      <c r="D131" s="10"/>
      <c r="E131" s="10"/>
      <c r="F131" s="11">
        <f>IF(AND(D131="",E131=""),"",$D$6+SUM($D$7:D131)-SUM($E$7:E131))</f>
      </c>
      <c r="G131" s="15"/>
      <c r="H131" s="26">
        <f>IF(AND(D131="",E131=""),IF(OR(A131&lt;&gt;"",B131&lt;&gt;""),"金額が入っていません",""),IF(B131="","科目を選んでください",IF(AND(D131&lt;&gt;"",E131&lt;&gt;""),"収入と支払は別の行に書きます",IF(A131="","日付を入れてください",""))))</f>
      </c>
    </row>
    <row r="132" spans="1:8" x14ac:dyDescent="0.25">
      <c r="A132" s="20"/>
      <c r="B132" s="8"/>
      <c r="C132" s="8"/>
      <c r="D132" s="10"/>
      <c r="E132" s="10"/>
      <c r="F132" s="11">
        <f>IF(AND(D132="",E132=""),"",$D$6+SUM($D$7:D132)-SUM($E$7:E132))</f>
      </c>
      <c r="G132" s="15"/>
      <c r="H132" s="26">
        <f>IF(AND(D132="",E132=""),IF(OR(A132&lt;&gt;"",B132&lt;&gt;""),"金額が入っていません",""),IF(B132="","科目を選んでください",IF(AND(D132&lt;&gt;"",E132&lt;&gt;""),"収入と支払は別の行に書きます",IF(A132="","日付を入れてください",""))))</f>
      </c>
    </row>
    <row r="133" spans="1:8" x14ac:dyDescent="0.25">
      <c r="A133" s="20"/>
      <c r="B133" s="8"/>
      <c r="C133" s="8"/>
      <c r="D133" s="10"/>
      <c r="E133" s="10"/>
      <c r="F133" s="11">
        <f>IF(AND(D133="",E133=""),"",$D$6+SUM($D$7:D133)-SUM($E$7:E133))</f>
      </c>
      <c r="G133" s="15"/>
      <c r="H133" s="26">
        <f>IF(AND(D133="",E133=""),IF(OR(A133&lt;&gt;"",B133&lt;&gt;""),"金額が入っていません",""),IF(B133="","科目を選んでください",IF(AND(D133&lt;&gt;"",E133&lt;&gt;""),"収入と支払は別の行に書きます",IF(A133="","日付を入れてください",""))))</f>
      </c>
    </row>
    <row r="134" spans="1:8" x14ac:dyDescent="0.25">
      <c r="A134" s="20"/>
      <c r="B134" s="8"/>
      <c r="C134" s="8"/>
      <c r="D134" s="10"/>
      <c r="E134" s="10"/>
      <c r="F134" s="11">
        <f>IF(AND(D134="",E134=""),"",$D$6+SUM($D$7:D134)-SUM($E$7:E134))</f>
      </c>
      <c r="G134" s="15"/>
      <c r="H134" s="26">
        <f>IF(AND(D134="",E134=""),IF(OR(A134&lt;&gt;"",B134&lt;&gt;""),"金額が入っていません",""),IF(B134="","科目を選んでください",IF(AND(D134&lt;&gt;"",E134&lt;&gt;""),"収入と支払は別の行に書きます",IF(A134="","日付を入れてください",""))))</f>
      </c>
    </row>
    <row r="135" spans="1:8" x14ac:dyDescent="0.25">
      <c r="A135" s="20"/>
      <c r="B135" s="8"/>
      <c r="C135" s="8"/>
      <c r="D135" s="10"/>
      <c r="E135" s="10"/>
      <c r="F135" s="11">
        <f>IF(AND(D135="",E135=""),"",$D$6+SUM($D$7:D135)-SUM($E$7:E135))</f>
      </c>
      <c r="G135" s="15"/>
      <c r="H135" s="26">
        <f>IF(AND(D135="",E135=""),IF(OR(A135&lt;&gt;"",B135&lt;&gt;""),"金額が入っていません",""),IF(B135="","科目を選んでください",IF(AND(D135&lt;&gt;"",E135&lt;&gt;""),"収入と支払は別の行に書きます",IF(A135="","日付を入れてください",""))))</f>
      </c>
    </row>
    <row r="136" spans="1:8" x14ac:dyDescent="0.25">
      <c r="A136" s="20"/>
      <c r="B136" s="8"/>
      <c r="C136" s="8"/>
      <c r="D136" s="10"/>
      <c r="E136" s="10"/>
      <c r="F136" s="11">
        <f>IF(AND(D136="",E136=""),"",$D$6+SUM($D$7:D136)-SUM($E$7:E136))</f>
      </c>
      <c r="G136" s="15"/>
      <c r="H136" s="26">
        <f>IF(AND(D136="",E136=""),IF(OR(A136&lt;&gt;"",B136&lt;&gt;""),"金額が入っていません",""),IF(B136="","科目を選んでください",IF(AND(D136&lt;&gt;"",E136&lt;&gt;""),"収入と支払は別の行に書きます",IF(A136="","日付を入れてください",""))))</f>
      </c>
    </row>
    <row r="137" spans="1:8" x14ac:dyDescent="0.25">
      <c r="A137" s="20"/>
      <c r="B137" s="8"/>
      <c r="C137" s="8"/>
      <c r="D137" s="10"/>
      <c r="E137" s="10"/>
      <c r="F137" s="11">
        <f>IF(AND(D137="",E137=""),"",$D$6+SUM($D$7:D137)-SUM($E$7:E137))</f>
      </c>
      <c r="G137" s="15"/>
      <c r="H137" s="26">
        <f>IF(AND(D137="",E137=""),IF(OR(A137&lt;&gt;"",B137&lt;&gt;""),"金額が入っていません",""),IF(B137="","科目を選んでください",IF(AND(D137&lt;&gt;"",E137&lt;&gt;""),"収入と支払は別の行に書きます",IF(A137="","日付を入れてください",""))))</f>
      </c>
    </row>
    <row r="138" spans="1:8" x14ac:dyDescent="0.25">
      <c r="A138" s="20"/>
      <c r="B138" s="8"/>
      <c r="C138" s="8"/>
      <c r="D138" s="10"/>
      <c r="E138" s="10"/>
      <c r="F138" s="11">
        <f>IF(AND(D138="",E138=""),"",$D$6+SUM($D$7:D138)-SUM($E$7:E138))</f>
      </c>
      <c r="G138" s="15"/>
      <c r="H138" s="26">
        <f>IF(AND(D138="",E138=""),IF(OR(A138&lt;&gt;"",B138&lt;&gt;""),"金額が入っていません",""),IF(B138="","科目を選んでください",IF(AND(D138&lt;&gt;"",E138&lt;&gt;""),"収入と支払は別の行に書きます",IF(A138="","日付を入れてください",""))))</f>
      </c>
    </row>
    <row r="139" spans="1:8" x14ac:dyDescent="0.25">
      <c r="A139" s="20"/>
      <c r="B139" s="8"/>
      <c r="C139" s="8"/>
      <c r="D139" s="10"/>
      <c r="E139" s="10"/>
      <c r="F139" s="11">
        <f>IF(AND(D139="",E139=""),"",$D$6+SUM($D$7:D139)-SUM($E$7:E139))</f>
      </c>
      <c r="G139" s="15"/>
      <c r="H139" s="26">
        <f>IF(AND(D139="",E139=""),IF(OR(A139&lt;&gt;"",B139&lt;&gt;""),"金額が入っていません",""),IF(B139="","科目を選んでください",IF(AND(D139&lt;&gt;"",E139&lt;&gt;""),"収入と支払は別の行に書きます",IF(A139="","日付を入れてください",""))))</f>
      </c>
    </row>
    <row r="140" spans="1:8" x14ac:dyDescent="0.25">
      <c r="A140" s="20"/>
      <c r="B140" s="8"/>
      <c r="C140" s="8"/>
      <c r="D140" s="10"/>
      <c r="E140" s="10"/>
      <c r="F140" s="11">
        <f>IF(AND(D140="",E140=""),"",$D$6+SUM($D$7:D140)-SUM($E$7:E140))</f>
      </c>
      <c r="G140" s="15"/>
      <c r="H140" s="26">
        <f>IF(AND(D140="",E140=""),IF(OR(A140&lt;&gt;"",B140&lt;&gt;""),"金額が入っていません",""),IF(B140="","科目を選んでください",IF(AND(D140&lt;&gt;"",E140&lt;&gt;""),"収入と支払は別の行に書きます",IF(A140="","日付を入れてください",""))))</f>
      </c>
    </row>
    <row r="141" spans="1:8" x14ac:dyDescent="0.25">
      <c r="A141" s="20"/>
      <c r="B141" s="8"/>
      <c r="C141" s="8"/>
      <c r="D141" s="10"/>
      <c r="E141" s="10"/>
      <c r="F141" s="11">
        <f>IF(AND(D141="",E141=""),"",$D$6+SUM($D$7:D141)-SUM($E$7:E141))</f>
      </c>
      <c r="G141" s="15"/>
      <c r="H141" s="26">
        <f>IF(AND(D141="",E141=""),IF(OR(A141&lt;&gt;"",B141&lt;&gt;""),"金額が入っていません",""),IF(B141="","科目を選んでください",IF(AND(D141&lt;&gt;"",E141&lt;&gt;""),"収入と支払は別の行に書きます",IF(A141="","日付を入れてください",""))))</f>
      </c>
    </row>
    <row r="142" spans="1:8" x14ac:dyDescent="0.25">
      <c r="A142" s="20"/>
      <c r="B142" s="8"/>
      <c r="C142" s="8"/>
      <c r="D142" s="10"/>
      <c r="E142" s="10"/>
      <c r="F142" s="11">
        <f>IF(AND(D142="",E142=""),"",$D$6+SUM($D$7:D142)-SUM($E$7:E142))</f>
      </c>
      <c r="G142" s="15"/>
      <c r="H142" s="26">
        <f>IF(AND(D142="",E142=""),IF(OR(A142&lt;&gt;"",B142&lt;&gt;""),"金額が入っていません",""),IF(B142="","科目を選んでください",IF(AND(D142&lt;&gt;"",E142&lt;&gt;""),"収入と支払は別の行に書きます",IF(A142="","日付を入れてください",""))))</f>
      </c>
    </row>
    <row r="143" spans="1:8" x14ac:dyDescent="0.25">
      <c r="A143" s="20"/>
      <c r="B143" s="8"/>
      <c r="C143" s="8"/>
      <c r="D143" s="10"/>
      <c r="E143" s="10"/>
      <c r="F143" s="11">
        <f>IF(AND(D143="",E143=""),"",$D$6+SUM($D$7:D143)-SUM($E$7:E143))</f>
      </c>
      <c r="G143" s="15"/>
      <c r="H143" s="26">
        <f>IF(AND(D143="",E143=""),IF(OR(A143&lt;&gt;"",B143&lt;&gt;""),"金額が入っていません",""),IF(B143="","科目を選んでください",IF(AND(D143&lt;&gt;"",E143&lt;&gt;""),"収入と支払は別の行に書きます",IF(A143="","日付を入れてください",""))))</f>
      </c>
    </row>
    <row r="144" spans="1:8" x14ac:dyDescent="0.25">
      <c r="A144" s="20"/>
      <c r="B144" s="8"/>
      <c r="C144" s="8"/>
      <c r="D144" s="10"/>
      <c r="E144" s="10"/>
      <c r="F144" s="11">
        <f>IF(AND(D144="",E144=""),"",$D$6+SUM($D$7:D144)-SUM($E$7:E144))</f>
      </c>
      <c r="G144" s="15"/>
      <c r="H144" s="26">
        <f>IF(AND(D144="",E144=""),IF(OR(A144&lt;&gt;"",B144&lt;&gt;""),"金額が入っていません",""),IF(B144="","科目を選んでください",IF(AND(D144&lt;&gt;"",E144&lt;&gt;""),"収入と支払は別の行に書きます",IF(A144="","日付を入れてください",""))))</f>
      </c>
    </row>
    <row r="145" spans="1:8" x14ac:dyDescent="0.25">
      <c r="A145" s="20"/>
      <c r="B145" s="8"/>
      <c r="C145" s="8"/>
      <c r="D145" s="10"/>
      <c r="E145" s="10"/>
      <c r="F145" s="11">
        <f>IF(AND(D145="",E145=""),"",$D$6+SUM($D$7:D145)-SUM($E$7:E145))</f>
      </c>
      <c r="G145" s="15"/>
      <c r="H145" s="26">
        <f>IF(AND(D145="",E145=""),IF(OR(A145&lt;&gt;"",B145&lt;&gt;""),"金額が入っていません",""),IF(B145="","科目を選んでください",IF(AND(D145&lt;&gt;"",E145&lt;&gt;""),"収入と支払は別の行に書きます",IF(A145="","日付を入れてください",""))))</f>
      </c>
    </row>
    <row r="146" spans="1:8" x14ac:dyDescent="0.25">
      <c r="A146" s="20"/>
      <c r="B146" s="8"/>
      <c r="C146" s="8"/>
      <c r="D146" s="10"/>
      <c r="E146" s="10"/>
      <c r="F146" s="11">
        <f>IF(AND(D146="",E146=""),"",$D$6+SUM($D$7:D146)-SUM($E$7:E146))</f>
      </c>
      <c r="G146" s="15"/>
      <c r="H146" s="26">
        <f>IF(AND(D146="",E146=""),IF(OR(A146&lt;&gt;"",B146&lt;&gt;""),"金額が入っていません",""),IF(B146="","科目を選んでください",IF(AND(D146&lt;&gt;"",E146&lt;&gt;""),"収入と支払は別の行に書きます",IF(A146="","日付を入れてください",""))))</f>
      </c>
    </row>
    <row r="147" spans="1:8" x14ac:dyDescent="0.25">
      <c r="A147" s="20"/>
      <c r="B147" s="8"/>
      <c r="C147" s="8"/>
      <c r="D147" s="10"/>
      <c r="E147" s="10"/>
      <c r="F147" s="11">
        <f>IF(AND(D147="",E147=""),"",$D$6+SUM($D$7:D147)-SUM($E$7:E147))</f>
      </c>
      <c r="G147" s="15"/>
      <c r="H147" s="26">
        <f>IF(AND(D147="",E147=""),IF(OR(A147&lt;&gt;"",B147&lt;&gt;""),"金額が入っていません",""),IF(B147="","科目を選んでください",IF(AND(D147&lt;&gt;"",E147&lt;&gt;""),"収入と支払は別の行に書きます",IF(A147="","日付を入れてください",""))))</f>
      </c>
    </row>
    <row r="148" spans="1:8" x14ac:dyDescent="0.25">
      <c r="A148" s="20"/>
      <c r="B148" s="8"/>
      <c r="C148" s="8"/>
      <c r="D148" s="10"/>
      <c r="E148" s="10"/>
      <c r="F148" s="11">
        <f>IF(AND(D148="",E148=""),"",$D$6+SUM($D$7:D148)-SUM($E$7:E148))</f>
      </c>
      <c r="G148" s="15"/>
      <c r="H148" s="26">
        <f>IF(AND(D148="",E148=""),IF(OR(A148&lt;&gt;"",B148&lt;&gt;""),"金額が入っていません",""),IF(B148="","科目を選んでください",IF(AND(D148&lt;&gt;"",E148&lt;&gt;""),"収入と支払は別の行に書きます",IF(A148="","日付を入れてください",""))))</f>
      </c>
    </row>
    <row r="149" spans="1:8" x14ac:dyDescent="0.25">
      <c r="A149" s="20"/>
      <c r="B149" s="8"/>
      <c r="C149" s="8"/>
      <c r="D149" s="10"/>
      <c r="E149" s="10"/>
      <c r="F149" s="11">
        <f>IF(AND(D149="",E149=""),"",$D$6+SUM($D$7:D149)-SUM($E$7:E149))</f>
      </c>
      <c r="G149" s="15"/>
      <c r="H149" s="26">
        <f>IF(AND(D149="",E149=""),IF(OR(A149&lt;&gt;"",B149&lt;&gt;""),"金額が入っていません",""),IF(B149="","科目を選んでください",IF(AND(D149&lt;&gt;"",E149&lt;&gt;""),"収入と支払は別の行に書きます",IF(A149="","日付を入れてください",""))))</f>
      </c>
    </row>
    <row r="150" spans="1:8" x14ac:dyDescent="0.25">
      <c r="A150" s="20"/>
      <c r="B150" s="8"/>
      <c r="C150" s="8"/>
      <c r="D150" s="10"/>
      <c r="E150" s="10"/>
      <c r="F150" s="11">
        <f>IF(AND(D150="",E150=""),"",$D$6+SUM($D$7:D150)-SUM($E$7:E150))</f>
      </c>
      <c r="G150" s="15"/>
      <c r="H150" s="26">
        <f>IF(AND(D150="",E150=""),IF(OR(A150&lt;&gt;"",B150&lt;&gt;""),"金額が入っていません",""),IF(B150="","科目を選んでください",IF(AND(D150&lt;&gt;"",E150&lt;&gt;""),"収入と支払は別の行に書きます",IF(A150="","日付を入れてください",""))))</f>
      </c>
    </row>
    <row r="151" spans="1:8" x14ac:dyDescent="0.25">
      <c r="A151" s="20"/>
      <c r="B151" s="8"/>
      <c r="C151" s="8"/>
      <c r="D151" s="10"/>
      <c r="E151" s="10"/>
      <c r="F151" s="11">
        <f>IF(AND(D151="",E151=""),"",$D$6+SUM($D$7:D151)-SUM($E$7:E151))</f>
      </c>
      <c r="G151" s="15"/>
      <c r="H151" s="26">
        <f>IF(AND(D151="",E151=""),IF(OR(A151&lt;&gt;"",B151&lt;&gt;""),"金額が入っていません",""),IF(B151="","科目を選んでください",IF(AND(D151&lt;&gt;"",E151&lt;&gt;""),"収入と支払は別の行に書きます",IF(A151="","日付を入れてください",""))))</f>
      </c>
    </row>
    <row r="152" spans="1:8" x14ac:dyDescent="0.25">
      <c r="A152" s="20"/>
      <c r="B152" s="8"/>
      <c r="C152" s="8"/>
      <c r="D152" s="10"/>
      <c r="E152" s="10"/>
      <c r="F152" s="11">
        <f>IF(AND(D152="",E152=""),"",$D$6+SUM($D$7:D152)-SUM($E$7:E152))</f>
      </c>
      <c r="G152" s="15"/>
      <c r="H152" s="26">
        <f>IF(AND(D152="",E152=""),IF(OR(A152&lt;&gt;"",B152&lt;&gt;""),"金額が入っていません",""),IF(B152="","科目を選んでください",IF(AND(D152&lt;&gt;"",E152&lt;&gt;""),"収入と支払は別の行に書きます",IF(A152="","日付を入れてください",""))))</f>
      </c>
    </row>
    <row r="153" spans="1:8" x14ac:dyDescent="0.25">
      <c r="A153" s="20"/>
      <c r="B153" s="8"/>
      <c r="C153" s="8"/>
      <c r="D153" s="10"/>
      <c r="E153" s="10"/>
      <c r="F153" s="11">
        <f>IF(AND(D153="",E153=""),"",$D$6+SUM($D$7:D153)-SUM($E$7:E153))</f>
      </c>
      <c r="G153" s="15"/>
      <c r="H153" s="26">
        <f>IF(AND(D153="",E153=""),IF(OR(A153&lt;&gt;"",B153&lt;&gt;""),"金額が入っていません",""),IF(B153="","科目を選んでください",IF(AND(D153&lt;&gt;"",E153&lt;&gt;""),"収入と支払は別の行に書きます",IF(A153="","日付を入れてください",""))))</f>
      </c>
    </row>
    <row r="154" spans="1:8" x14ac:dyDescent="0.25">
      <c r="A154" s="20"/>
      <c r="B154" s="8"/>
      <c r="C154" s="8"/>
      <c r="D154" s="10"/>
      <c r="E154" s="10"/>
      <c r="F154" s="11">
        <f>IF(AND(D154="",E154=""),"",$D$6+SUM($D$7:D154)-SUM($E$7:E154))</f>
      </c>
      <c r="G154" s="15"/>
      <c r="H154" s="26">
        <f>IF(AND(D154="",E154=""),IF(OR(A154&lt;&gt;"",B154&lt;&gt;""),"金額が入っていません",""),IF(B154="","科目を選んでください",IF(AND(D154&lt;&gt;"",E154&lt;&gt;""),"収入と支払は別の行に書きます",IF(A154="","日付を入れてください",""))))</f>
      </c>
    </row>
    <row r="155" spans="1:8" x14ac:dyDescent="0.25">
      <c r="A155" s="20"/>
      <c r="B155" s="8"/>
      <c r="C155" s="8"/>
      <c r="D155" s="10"/>
      <c r="E155" s="10"/>
      <c r="F155" s="11">
        <f>IF(AND(D155="",E155=""),"",$D$6+SUM($D$7:D155)-SUM($E$7:E155))</f>
      </c>
      <c r="G155" s="15"/>
      <c r="H155" s="26">
        <f>IF(AND(D155="",E155=""),IF(OR(A155&lt;&gt;"",B155&lt;&gt;""),"金額が入っていません",""),IF(B155="","科目を選んでください",IF(AND(D155&lt;&gt;"",E155&lt;&gt;""),"収入と支払は別の行に書きます",IF(A155="","日付を入れてください",""))))</f>
      </c>
    </row>
    <row r="156" spans="1:8" x14ac:dyDescent="0.25">
      <c r="A156" s="20"/>
      <c r="B156" s="8"/>
      <c r="C156" s="8"/>
      <c r="D156" s="10"/>
      <c r="E156" s="10"/>
      <c r="F156" s="11">
        <f>IF(AND(D156="",E156=""),"",$D$6+SUM($D$7:D156)-SUM($E$7:E156))</f>
      </c>
      <c r="G156" s="15"/>
      <c r="H156" s="26">
        <f>IF(AND(D156="",E156=""),IF(OR(A156&lt;&gt;"",B156&lt;&gt;""),"金額が入っていません",""),IF(B156="","科目を選んでください",IF(AND(D156&lt;&gt;"",E156&lt;&gt;""),"収入と支払は別の行に書きます",IF(A156="","日付を入れてください",""))))</f>
      </c>
    </row>
    <row r="157" spans="1:8" x14ac:dyDescent="0.25">
      <c r="A157" s="20"/>
      <c r="B157" s="8"/>
      <c r="C157" s="8"/>
      <c r="D157" s="10"/>
      <c r="E157" s="10"/>
      <c r="F157" s="11">
        <f>IF(AND(D157="",E157=""),"",$D$6+SUM($D$7:D157)-SUM($E$7:E157))</f>
      </c>
      <c r="G157" s="15"/>
      <c r="H157" s="26">
        <f>IF(AND(D157="",E157=""),IF(OR(A157&lt;&gt;"",B157&lt;&gt;""),"金額が入っていません",""),IF(B157="","科目を選んでください",IF(AND(D157&lt;&gt;"",E157&lt;&gt;""),"収入と支払は別の行に書きます",IF(A157="","日付を入れてください",""))))</f>
      </c>
    </row>
    <row r="158" spans="1:8" x14ac:dyDescent="0.25">
      <c r="A158" s="20"/>
      <c r="B158" s="8"/>
      <c r="C158" s="8"/>
      <c r="D158" s="10"/>
      <c r="E158" s="10"/>
      <c r="F158" s="11">
        <f>IF(AND(D158="",E158=""),"",$D$6+SUM($D$7:D158)-SUM($E$7:E158))</f>
      </c>
      <c r="G158" s="15"/>
      <c r="H158" s="26">
        <f>IF(AND(D158="",E158=""),IF(OR(A158&lt;&gt;"",B158&lt;&gt;""),"金額が入っていません",""),IF(B158="","科目を選んでください",IF(AND(D158&lt;&gt;"",E158&lt;&gt;""),"収入と支払は別の行に書きます",IF(A158="","日付を入れてください",""))))</f>
      </c>
    </row>
    <row r="159" spans="1:8" x14ac:dyDescent="0.25">
      <c r="A159" s="20"/>
      <c r="B159" s="8"/>
      <c r="C159" s="8"/>
      <c r="D159" s="10"/>
      <c r="E159" s="10"/>
      <c r="F159" s="11">
        <f>IF(AND(D159="",E159=""),"",$D$6+SUM($D$7:D159)-SUM($E$7:E159))</f>
      </c>
      <c r="G159" s="15"/>
      <c r="H159" s="26">
        <f>IF(AND(D159="",E159=""),IF(OR(A159&lt;&gt;"",B159&lt;&gt;""),"金額が入っていません",""),IF(B159="","科目を選んでください",IF(AND(D159&lt;&gt;"",E159&lt;&gt;""),"収入と支払は別の行に書きます",IF(A159="","日付を入れてください",""))))</f>
      </c>
    </row>
    <row r="160" spans="1:8" x14ac:dyDescent="0.25">
      <c r="A160" s="20"/>
      <c r="B160" s="8"/>
      <c r="C160" s="8"/>
      <c r="D160" s="10"/>
      <c r="E160" s="10"/>
      <c r="F160" s="11">
        <f>IF(AND(D160="",E160=""),"",$D$6+SUM($D$7:D160)-SUM($E$7:E160))</f>
      </c>
      <c r="G160" s="15"/>
      <c r="H160" s="26">
        <f>IF(AND(D160="",E160=""),IF(OR(A160&lt;&gt;"",B160&lt;&gt;""),"金額が入っていません",""),IF(B160="","科目を選んでください",IF(AND(D160&lt;&gt;"",E160&lt;&gt;""),"収入と支払は別の行に書きます",IF(A160="","日付を入れてください",""))))</f>
      </c>
    </row>
    <row r="161" spans="1:8" x14ac:dyDescent="0.25">
      <c r="A161" s="20"/>
      <c r="B161" s="8"/>
      <c r="C161" s="8"/>
      <c r="D161" s="10"/>
      <c r="E161" s="10"/>
      <c r="F161" s="11">
        <f>IF(AND(D161="",E161=""),"",$D$6+SUM($D$7:D161)-SUM($E$7:E161))</f>
      </c>
      <c r="G161" s="15"/>
      <c r="H161" s="26">
        <f>IF(AND(D161="",E161=""),IF(OR(A161&lt;&gt;"",B161&lt;&gt;""),"金額が入っていません",""),IF(B161="","科目を選んでください",IF(AND(D161&lt;&gt;"",E161&lt;&gt;""),"収入と支払は別の行に書きます",IF(A161="","日付を入れてください",""))))</f>
      </c>
    </row>
    <row r="162" spans="1:8" x14ac:dyDescent="0.25">
      <c r="A162" s="20"/>
      <c r="B162" s="8"/>
      <c r="C162" s="8"/>
      <c r="D162" s="10"/>
      <c r="E162" s="10"/>
      <c r="F162" s="11">
        <f>IF(AND(D162="",E162=""),"",$D$6+SUM($D$7:D162)-SUM($E$7:E162))</f>
      </c>
      <c r="G162" s="15"/>
      <c r="H162" s="26">
        <f>IF(AND(D162="",E162=""),IF(OR(A162&lt;&gt;"",B162&lt;&gt;""),"金額が入っていません",""),IF(B162="","科目を選んでください",IF(AND(D162&lt;&gt;"",E162&lt;&gt;""),"収入と支払は別の行に書きます",IF(A162="","日付を入れてください",""))))</f>
      </c>
    </row>
    <row r="163" spans="1:8" x14ac:dyDescent="0.25">
      <c r="A163" s="20"/>
      <c r="B163" s="8"/>
      <c r="C163" s="8"/>
      <c r="D163" s="10"/>
      <c r="E163" s="10"/>
      <c r="F163" s="11">
        <f>IF(AND(D163="",E163=""),"",$D$6+SUM($D$7:D163)-SUM($E$7:E163))</f>
      </c>
      <c r="G163" s="15"/>
      <c r="H163" s="26">
        <f>IF(AND(D163="",E163=""),IF(OR(A163&lt;&gt;"",B163&lt;&gt;""),"金額が入っていません",""),IF(B163="","科目を選んでください",IF(AND(D163&lt;&gt;"",E163&lt;&gt;""),"収入と支払は別の行に書きます",IF(A163="","日付を入れてください",""))))</f>
      </c>
    </row>
    <row r="164" spans="1:8" x14ac:dyDescent="0.25">
      <c r="A164" s="20"/>
      <c r="B164" s="8"/>
      <c r="C164" s="8"/>
      <c r="D164" s="10"/>
      <c r="E164" s="10"/>
      <c r="F164" s="11">
        <f>IF(AND(D164="",E164=""),"",$D$6+SUM($D$7:D164)-SUM($E$7:E164))</f>
      </c>
      <c r="G164" s="15"/>
      <c r="H164" s="26">
        <f>IF(AND(D164="",E164=""),IF(OR(A164&lt;&gt;"",B164&lt;&gt;""),"金額が入っていません",""),IF(B164="","科目を選んでください",IF(AND(D164&lt;&gt;"",E164&lt;&gt;""),"収入と支払は別の行に書きます",IF(A164="","日付を入れてください",""))))</f>
      </c>
    </row>
    <row r="165" spans="1:8" x14ac:dyDescent="0.25">
      <c r="A165" s="20"/>
      <c r="B165" s="8"/>
      <c r="C165" s="8"/>
      <c r="D165" s="10"/>
      <c r="E165" s="10"/>
      <c r="F165" s="11">
        <f>IF(AND(D165="",E165=""),"",$D$6+SUM($D$7:D165)-SUM($E$7:E165))</f>
      </c>
      <c r="G165" s="15"/>
      <c r="H165" s="26">
        <f>IF(AND(D165="",E165=""),IF(OR(A165&lt;&gt;"",B165&lt;&gt;""),"金額が入っていません",""),IF(B165="","科目を選んでください",IF(AND(D165&lt;&gt;"",E165&lt;&gt;""),"収入と支払は別の行に書きます",IF(A165="","日付を入れてください",""))))</f>
      </c>
    </row>
    <row r="166" spans="1:8" x14ac:dyDescent="0.25">
      <c r="A166" s="20"/>
      <c r="B166" s="8"/>
      <c r="C166" s="8"/>
      <c r="D166" s="10"/>
      <c r="E166" s="10"/>
      <c r="F166" s="11">
        <f>IF(AND(D166="",E166=""),"",$D$6+SUM($D$7:D166)-SUM($E$7:E166))</f>
      </c>
      <c r="G166" s="15"/>
      <c r="H166" s="26">
        <f>IF(AND(D166="",E166=""),IF(OR(A166&lt;&gt;"",B166&lt;&gt;""),"金額が入っていません",""),IF(B166="","科目を選んでください",IF(AND(D166&lt;&gt;"",E166&lt;&gt;""),"収入と支払は別の行に書きます",IF(A166="","日付を入れてください",""))))</f>
      </c>
    </row>
    <row r="167" spans="1:8" x14ac:dyDescent="0.25">
      <c r="A167" s="20"/>
      <c r="B167" s="8"/>
      <c r="C167" s="8"/>
      <c r="D167" s="10"/>
      <c r="E167" s="10"/>
      <c r="F167" s="11">
        <f>IF(AND(D167="",E167=""),"",$D$6+SUM($D$7:D167)-SUM($E$7:E167))</f>
      </c>
      <c r="G167" s="15"/>
      <c r="H167" s="26">
        <f>IF(AND(D167="",E167=""),IF(OR(A167&lt;&gt;"",B167&lt;&gt;""),"金額が入っていません",""),IF(B167="","科目を選んでください",IF(AND(D167&lt;&gt;"",E167&lt;&gt;""),"収入と支払は別の行に書きます",IF(A167="","日付を入れてください",""))))</f>
      </c>
    </row>
    <row r="168" spans="1:8" x14ac:dyDescent="0.25">
      <c r="A168" s="20"/>
      <c r="B168" s="8"/>
      <c r="C168" s="8"/>
      <c r="D168" s="10"/>
      <c r="E168" s="10"/>
      <c r="F168" s="11">
        <f>IF(AND(D168="",E168=""),"",$D$6+SUM($D$7:D168)-SUM($E$7:E168))</f>
      </c>
      <c r="G168" s="15"/>
      <c r="H168" s="26">
        <f>IF(AND(D168="",E168=""),IF(OR(A168&lt;&gt;"",B168&lt;&gt;""),"金額が入っていません",""),IF(B168="","科目を選んでください",IF(AND(D168&lt;&gt;"",E168&lt;&gt;""),"収入と支払は別の行に書きます",IF(A168="","日付を入れてください",""))))</f>
      </c>
    </row>
    <row r="169" spans="1:8" x14ac:dyDescent="0.25">
      <c r="A169" s="20"/>
      <c r="B169" s="8"/>
      <c r="C169" s="8"/>
      <c r="D169" s="10"/>
      <c r="E169" s="10"/>
      <c r="F169" s="11">
        <f>IF(AND(D169="",E169=""),"",$D$6+SUM($D$7:D169)-SUM($E$7:E169))</f>
      </c>
      <c r="G169" s="15"/>
      <c r="H169" s="26">
        <f>IF(AND(D169="",E169=""),IF(OR(A169&lt;&gt;"",B169&lt;&gt;""),"金額が入っていません",""),IF(B169="","科目を選んでください",IF(AND(D169&lt;&gt;"",E169&lt;&gt;""),"収入と支払は別の行に書きます",IF(A169="","日付を入れてください",""))))</f>
      </c>
    </row>
    <row r="170" spans="1:8" x14ac:dyDescent="0.25">
      <c r="A170" s="20"/>
      <c r="B170" s="8"/>
      <c r="C170" s="8"/>
      <c r="D170" s="10"/>
      <c r="E170" s="10"/>
      <c r="F170" s="11">
        <f>IF(AND(D170="",E170=""),"",$D$6+SUM($D$7:D170)-SUM($E$7:E170))</f>
      </c>
      <c r="G170" s="15"/>
      <c r="H170" s="26">
        <f>IF(AND(D170="",E170=""),IF(OR(A170&lt;&gt;"",B170&lt;&gt;""),"金額が入っていません",""),IF(B170="","科目を選んでください",IF(AND(D170&lt;&gt;"",E170&lt;&gt;""),"収入と支払は別の行に書きます",IF(A170="","日付を入れてください",""))))</f>
      </c>
    </row>
    <row r="171" spans="1:8" x14ac:dyDescent="0.25">
      <c r="A171" s="20"/>
      <c r="B171" s="8"/>
      <c r="C171" s="8"/>
      <c r="D171" s="10"/>
      <c r="E171" s="10"/>
      <c r="F171" s="11">
        <f>IF(AND(D171="",E171=""),"",$D$6+SUM($D$7:D171)-SUM($E$7:E171))</f>
      </c>
      <c r="G171" s="15"/>
      <c r="H171" s="26">
        <f>IF(AND(D171="",E171=""),IF(OR(A171&lt;&gt;"",B171&lt;&gt;""),"金額が入っていません",""),IF(B171="","科目を選んでください",IF(AND(D171&lt;&gt;"",E171&lt;&gt;""),"収入と支払は別の行に書きます",IF(A171="","日付を入れてください",""))))</f>
      </c>
    </row>
    <row r="172" spans="1:8" x14ac:dyDescent="0.25">
      <c r="A172" s="20"/>
      <c r="B172" s="8"/>
      <c r="C172" s="8"/>
      <c r="D172" s="10"/>
      <c r="E172" s="10"/>
      <c r="F172" s="11">
        <f>IF(AND(D172="",E172=""),"",$D$6+SUM($D$7:D172)-SUM($E$7:E172))</f>
      </c>
      <c r="G172" s="15"/>
      <c r="H172" s="26">
        <f>IF(AND(D172="",E172=""),IF(OR(A172&lt;&gt;"",B172&lt;&gt;""),"金額が入っていません",""),IF(B172="","科目を選んでください",IF(AND(D172&lt;&gt;"",E172&lt;&gt;""),"収入と支払は別の行に書きます",IF(A172="","日付を入れてください",""))))</f>
      </c>
    </row>
    <row r="173" spans="1:8" x14ac:dyDescent="0.25">
      <c r="A173" s="20"/>
      <c r="B173" s="8"/>
      <c r="C173" s="8"/>
      <c r="D173" s="10"/>
      <c r="E173" s="10"/>
      <c r="F173" s="11">
        <f>IF(AND(D173="",E173=""),"",$D$6+SUM($D$7:D173)-SUM($E$7:E173))</f>
      </c>
      <c r="G173" s="15"/>
      <c r="H173" s="26">
        <f>IF(AND(D173="",E173=""),IF(OR(A173&lt;&gt;"",B173&lt;&gt;""),"金額が入っていません",""),IF(B173="","科目を選んでください",IF(AND(D173&lt;&gt;"",E173&lt;&gt;""),"収入と支払は別の行に書きます",IF(A173="","日付を入れてください",""))))</f>
      </c>
    </row>
    <row r="174" spans="1:8" x14ac:dyDescent="0.25">
      <c r="A174" s="20"/>
      <c r="B174" s="8"/>
      <c r="C174" s="8"/>
      <c r="D174" s="10"/>
      <c r="E174" s="10"/>
      <c r="F174" s="11">
        <f>IF(AND(D174="",E174=""),"",$D$6+SUM($D$7:D174)-SUM($E$7:E174))</f>
      </c>
      <c r="G174" s="15"/>
      <c r="H174" s="26">
        <f>IF(AND(D174="",E174=""),IF(OR(A174&lt;&gt;"",B174&lt;&gt;""),"金額が入っていません",""),IF(B174="","科目を選んでください",IF(AND(D174&lt;&gt;"",E174&lt;&gt;""),"収入と支払は別の行に書きます",IF(A174="","日付を入れてください",""))))</f>
      </c>
    </row>
    <row r="175" spans="1:8" x14ac:dyDescent="0.25">
      <c r="A175" s="20"/>
      <c r="B175" s="8"/>
      <c r="C175" s="8"/>
      <c r="D175" s="10"/>
      <c r="E175" s="10"/>
      <c r="F175" s="11">
        <f>IF(AND(D175="",E175=""),"",$D$6+SUM($D$7:D175)-SUM($E$7:E175))</f>
      </c>
      <c r="G175" s="15"/>
      <c r="H175" s="26">
        <f>IF(AND(D175="",E175=""),IF(OR(A175&lt;&gt;"",B175&lt;&gt;""),"金額が入っていません",""),IF(B175="","科目を選んでください",IF(AND(D175&lt;&gt;"",E175&lt;&gt;""),"収入と支払は別の行に書きます",IF(A175="","日付を入れてください",""))))</f>
      </c>
    </row>
    <row r="176" spans="1:8" x14ac:dyDescent="0.25">
      <c r="A176" s="20"/>
      <c r="B176" s="8"/>
      <c r="C176" s="8"/>
      <c r="D176" s="10"/>
      <c r="E176" s="10"/>
      <c r="F176" s="11">
        <f>IF(AND(D176="",E176=""),"",$D$6+SUM($D$7:D176)-SUM($E$7:E176))</f>
      </c>
      <c r="G176" s="15"/>
      <c r="H176" s="26">
        <f>IF(AND(D176="",E176=""),IF(OR(A176&lt;&gt;"",B176&lt;&gt;""),"金額が入っていません",""),IF(B176="","科目を選んでください",IF(AND(D176&lt;&gt;"",E176&lt;&gt;""),"収入と支払は別の行に書きます",IF(A176="","日付を入れてください",""))))</f>
      </c>
    </row>
    <row r="177" spans="1:8" x14ac:dyDescent="0.25">
      <c r="A177" s="20"/>
      <c r="B177" s="8"/>
      <c r="C177" s="8"/>
      <c r="D177" s="10"/>
      <c r="E177" s="10"/>
      <c r="F177" s="11">
        <f>IF(AND(D177="",E177=""),"",$D$6+SUM($D$7:D177)-SUM($E$7:E177))</f>
      </c>
      <c r="G177" s="15"/>
      <c r="H177" s="26">
        <f>IF(AND(D177="",E177=""),IF(OR(A177&lt;&gt;"",B177&lt;&gt;""),"金額が入っていません",""),IF(B177="","科目を選んでください",IF(AND(D177&lt;&gt;"",E177&lt;&gt;""),"収入と支払は別の行に書きます",IF(A177="","日付を入れてください",""))))</f>
      </c>
    </row>
    <row r="178" spans="1:8" x14ac:dyDescent="0.25">
      <c r="A178" s="20"/>
      <c r="B178" s="8"/>
      <c r="C178" s="8"/>
      <c r="D178" s="10"/>
      <c r="E178" s="10"/>
      <c r="F178" s="11">
        <f>IF(AND(D178="",E178=""),"",$D$6+SUM($D$7:D178)-SUM($E$7:E178))</f>
      </c>
      <c r="G178" s="15"/>
      <c r="H178" s="26">
        <f>IF(AND(D178="",E178=""),IF(OR(A178&lt;&gt;"",B178&lt;&gt;""),"金額が入っていません",""),IF(B178="","科目を選んでください",IF(AND(D178&lt;&gt;"",E178&lt;&gt;""),"収入と支払は別の行に書きます",IF(A178="","日付を入れてください",""))))</f>
      </c>
    </row>
    <row r="179" spans="1:8" x14ac:dyDescent="0.25">
      <c r="A179" s="20"/>
      <c r="B179" s="8"/>
      <c r="C179" s="8"/>
      <c r="D179" s="10"/>
      <c r="E179" s="10"/>
      <c r="F179" s="11">
        <f>IF(AND(D179="",E179=""),"",$D$6+SUM($D$7:D179)-SUM($E$7:E179))</f>
      </c>
      <c r="G179" s="15"/>
      <c r="H179" s="26">
        <f>IF(AND(D179="",E179=""),IF(OR(A179&lt;&gt;"",B179&lt;&gt;""),"金額が入っていません",""),IF(B179="","科目を選んでください",IF(AND(D179&lt;&gt;"",E179&lt;&gt;""),"収入と支払は別の行に書きます",IF(A179="","日付を入れてください",""))))</f>
      </c>
    </row>
    <row r="180" spans="1:8" x14ac:dyDescent="0.25">
      <c r="A180" s="20"/>
      <c r="B180" s="8"/>
      <c r="C180" s="8"/>
      <c r="D180" s="10"/>
      <c r="E180" s="10"/>
      <c r="F180" s="11">
        <f>IF(AND(D180="",E180=""),"",$D$6+SUM($D$7:D180)-SUM($E$7:E180))</f>
      </c>
      <c r="G180" s="15"/>
      <c r="H180" s="26">
        <f>IF(AND(D180="",E180=""),IF(OR(A180&lt;&gt;"",B180&lt;&gt;""),"金額が入っていません",""),IF(B180="","科目を選んでください",IF(AND(D180&lt;&gt;"",E180&lt;&gt;""),"収入と支払は別の行に書きます",IF(A180="","日付を入れてください",""))))</f>
      </c>
    </row>
    <row r="181" spans="1:8" x14ac:dyDescent="0.25">
      <c r="A181" s="20"/>
      <c r="B181" s="8"/>
      <c r="C181" s="8"/>
      <c r="D181" s="10"/>
      <c r="E181" s="10"/>
      <c r="F181" s="11">
        <f>IF(AND(D181="",E181=""),"",$D$6+SUM($D$7:D181)-SUM($E$7:E181))</f>
      </c>
      <c r="G181" s="15"/>
      <c r="H181" s="26">
        <f>IF(AND(D181="",E181=""),IF(OR(A181&lt;&gt;"",B181&lt;&gt;""),"金額が入っていません",""),IF(B181="","科目を選んでください",IF(AND(D181&lt;&gt;"",E181&lt;&gt;""),"収入と支払は別の行に書きます",IF(A181="","日付を入れてください",""))))</f>
      </c>
    </row>
    <row r="182" spans="1:8" x14ac:dyDescent="0.25">
      <c r="A182" s="20"/>
      <c r="B182" s="8"/>
      <c r="C182" s="8"/>
      <c r="D182" s="10"/>
      <c r="E182" s="10"/>
      <c r="F182" s="11">
        <f>IF(AND(D182="",E182=""),"",$D$6+SUM($D$7:D182)-SUM($E$7:E182))</f>
      </c>
      <c r="G182" s="15"/>
      <c r="H182" s="26">
        <f>IF(AND(D182="",E182=""),IF(OR(A182&lt;&gt;"",B182&lt;&gt;""),"金額が入っていません",""),IF(B182="","科目を選んでください",IF(AND(D182&lt;&gt;"",E182&lt;&gt;""),"収入と支払は別の行に書きます",IF(A182="","日付を入れてください",""))))</f>
      </c>
    </row>
    <row r="183" spans="1:8" x14ac:dyDescent="0.25">
      <c r="A183" s="20"/>
      <c r="B183" s="8"/>
      <c r="C183" s="8"/>
      <c r="D183" s="10"/>
      <c r="E183" s="10"/>
      <c r="F183" s="11">
        <f>IF(AND(D183="",E183=""),"",$D$6+SUM($D$7:D183)-SUM($E$7:E183))</f>
      </c>
      <c r="G183" s="15"/>
      <c r="H183" s="26">
        <f>IF(AND(D183="",E183=""),IF(OR(A183&lt;&gt;"",B183&lt;&gt;""),"金額が入っていません",""),IF(B183="","科目を選んでください",IF(AND(D183&lt;&gt;"",E183&lt;&gt;""),"収入と支払は別の行に書きます",IF(A183="","日付を入れてください",""))))</f>
      </c>
    </row>
    <row r="184" spans="1:8" x14ac:dyDescent="0.25">
      <c r="A184" s="20"/>
      <c r="B184" s="8"/>
      <c r="C184" s="8"/>
      <c r="D184" s="10"/>
      <c r="E184" s="10"/>
      <c r="F184" s="11">
        <f>IF(AND(D184="",E184=""),"",$D$6+SUM($D$7:D184)-SUM($E$7:E184))</f>
      </c>
      <c r="G184" s="15"/>
      <c r="H184" s="26">
        <f>IF(AND(D184="",E184=""),IF(OR(A184&lt;&gt;"",B184&lt;&gt;""),"金額が入っていません",""),IF(B184="","科目を選んでください",IF(AND(D184&lt;&gt;"",E184&lt;&gt;""),"収入と支払は別の行に書きます",IF(A184="","日付を入れてください",""))))</f>
      </c>
    </row>
    <row r="185" spans="1:8" x14ac:dyDescent="0.25">
      <c r="A185" s="20"/>
      <c r="B185" s="8"/>
      <c r="C185" s="8"/>
      <c r="D185" s="10"/>
      <c r="E185" s="10"/>
      <c r="F185" s="11">
        <f>IF(AND(D185="",E185=""),"",$D$6+SUM($D$7:D185)-SUM($E$7:E185))</f>
      </c>
      <c r="G185" s="15"/>
      <c r="H185" s="26">
        <f>IF(AND(D185="",E185=""),IF(OR(A185&lt;&gt;"",B185&lt;&gt;""),"金額が入っていません",""),IF(B185="","科目を選んでください",IF(AND(D185&lt;&gt;"",E185&lt;&gt;""),"収入と支払は別の行に書きます",IF(A185="","日付を入れてください",""))))</f>
      </c>
    </row>
    <row r="186" spans="1:8" x14ac:dyDescent="0.25">
      <c r="A186" s="20"/>
      <c r="B186" s="8"/>
      <c r="C186" s="8"/>
      <c r="D186" s="10"/>
      <c r="E186" s="10"/>
      <c r="F186" s="11">
        <f>IF(AND(D186="",E186=""),"",$D$6+SUM($D$7:D186)-SUM($E$7:E186))</f>
      </c>
      <c r="G186" s="15"/>
      <c r="H186" s="26">
        <f>IF(AND(D186="",E186=""),IF(OR(A186&lt;&gt;"",B186&lt;&gt;""),"金額が入っていません",""),IF(B186="","科目を選んでください",IF(AND(D186&lt;&gt;"",E186&lt;&gt;""),"収入と支払は別の行に書きます",IF(A186="","日付を入れてください",""))))</f>
      </c>
    </row>
    <row r="187" spans="1:8" x14ac:dyDescent="0.25">
      <c r="A187" s="20"/>
      <c r="B187" s="8"/>
      <c r="C187" s="8"/>
      <c r="D187" s="10"/>
      <c r="E187" s="10"/>
      <c r="F187" s="11">
        <f>IF(AND(D187="",E187=""),"",$D$6+SUM($D$7:D187)-SUM($E$7:E187))</f>
      </c>
      <c r="G187" s="15"/>
      <c r="H187" s="26">
        <f>IF(AND(D187="",E187=""),IF(OR(A187&lt;&gt;"",B187&lt;&gt;""),"金額が入っていません",""),IF(B187="","科目を選んでください",IF(AND(D187&lt;&gt;"",E187&lt;&gt;""),"収入と支払は別の行に書きます",IF(A187="","日付を入れてください",""))))</f>
      </c>
    </row>
    <row r="188" spans="1:8" x14ac:dyDescent="0.25">
      <c r="A188" s="20"/>
      <c r="B188" s="8"/>
      <c r="C188" s="8"/>
      <c r="D188" s="10"/>
      <c r="E188" s="10"/>
      <c r="F188" s="11">
        <f>IF(AND(D188="",E188=""),"",$D$6+SUM($D$7:D188)-SUM($E$7:E188))</f>
      </c>
      <c r="G188" s="15"/>
      <c r="H188" s="26">
        <f>IF(AND(D188="",E188=""),IF(OR(A188&lt;&gt;"",B188&lt;&gt;""),"金額が入っていません",""),IF(B188="","科目を選んでください",IF(AND(D188&lt;&gt;"",E188&lt;&gt;""),"収入と支払は別の行に書きます",IF(A188="","日付を入れてください",""))))</f>
      </c>
    </row>
    <row r="189" spans="1:8" x14ac:dyDescent="0.25">
      <c r="A189" s="20"/>
      <c r="B189" s="8"/>
      <c r="C189" s="8"/>
      <c r="D189" s="10"/>
      <c r="E189" s="10"/>
      <c r="F189" s="11">
        <f>IF(AND(D189="",E189=""),"",$D$6+SUM($D$7:D189)-SUM($E$7:E189))</f>
      </c>
      <c r="G189" s="15"/>
      <c r="H189" s="26">
        <f>IF(AND(D189="",E189=""),IF(OR(A189&lt;&gt;"",B189&lt;&gt;""),"金額が入っていません",""),IF(B189="","科目を選んでください",IF(AND(D189&lt;&gt;"",E189&lt;&gt;""),"収入と支払は別の行に書きます",IF(A189="","日付を入れてください",""))))</f>
      </c>
    </row>
    <row r="190" spans="1:8" x14ac:dyDescent="0.25">
      <c r="A190" s="20"/>
      <c r="B190" s="8"/>
      <c r="C190" s="8"/>
      <c r="D190" s="10"/>
      <c r="E190" s="10"/>
      <c r="F190" s="11">
        <f>IF(AND(D190="",E190=""),"",$D$6+SUM($D$7:D190)-SUM($E$7:E190))</f>
      </c>
      <c r="G190" s="15"/>
      <c r="H190" s="26">
        <f>IF(AND(D190="",E190=""),IF(OR(A190&lt;&gt;"",B190&lt;&gt;""),"金額が入っていません",""),IF(B190="","科目を選んでください",IF(AND(D190&lt;&gt;"",E190&lt;&gt;""),"収入と支払は別の行に書きます",IF(A190="","日付を入れてください",""))))</f>
      </c>
    </row>
    <row r="191" spans="1:8" x14ac:dyDescent="0.25">
      <c r="A191" s="20"/>
      <c r="B191" s="8"/>
      <c r="C191" s="8"/>
      <c r="D191" s="10"/>
      <c r="E191" s="10"/>
      <c r="F191" s="11">
        <f>IF(AND(D191="",E191=""),"",$D$6+SUM($D$7:D191)-SUM($E$7:E191))</f>
      </c>
      <c r="G191" s="15"/>
      <c r="H191" s="26">
        <f>IF(AND(D191="",E191=""),IF(OR(A191&lt;&gt;"",B191&lt;&gt;""),"金額が入っていません",""),IF(B191="","科目を選んでください",IF(AND(D191&lt;&gt;"",E191&lt;&gt;""),"収入と支払は別の行に書きます",IF(A191="","日付を入れてください",""))))</f>
      </c>
    </row>
    <row r="192" spans="1:8" x14ac:dyDescent="0.25">
      <c r="A192" s="20"/>
      <c r="B192" s="8"/>
      <c r="C192" s="8"/>
      <c r="D192" s="10"/>
      <c r="E192" s="10"/>
      <c r="F192" s="11">
        <f>IF(AND(D192="",E192=""),"",$D$6+SUM($D$7:D192)-SUM($E$7:E192))</f>
      </c>
      <c r="G192" s="15"/>
      <c r="H192" s="26">
        <f>IF(AND(D192="",E192=""),IF(OR(A192&lt;&gt;"",B192&lt;&gt;""),"金額が入っていません",""),IF(B192="","科目を選んでください",IF(AND(D192&lt;&gt;"",E192&lt;&gt;""),"収入と支払は別の行に書きます",IF(A192="","日付を入れてください",""))))</f>
      </c>
    </row>
    <row r="193" spans="1:8" x14ac:dyDescent="0.25">
      <c r="A193" s="20"/>
      <c r="B193" s="8"/>
      <c r="C193" s="8"/>
      <c r="D193" s="10"/>
      <c r="E193" s="10"/>
      <c r="F193" s="11">
        <f>IF(AND(D193="",E193=""),"",$D$6+SUM($D$7:D193)-SUM($E$7:E193))</f>
      </c>
      <c r="G193" s="15"/>
      <c r="H193" s="26">
        <f>IF(AND(D193="",E193=""),IF(OR(A193&lt;&gt;"",B193&lt;&gt;""),"金額が入っていません",""),IF(B193="","科目を選んでください",IF(AND(D193&lt;&gt;"",E193&lt;&gt;""),"収入と支払は別の行に書きます",IF(A193="","日付を入れてください",""))))</f>
      </c>
    </row>
    <row r="194" spans="1:8" x14ac:dyDescent="0.25">
      <c r="A194" s="20"/>
      <c r="B194" s="8"/>
      <c r="C194" s="8"/>
      <c r="D194" s="10"/>
      <c r="E194" s="10"/>
      <c r="F194" s="11">
        <f>IF(AND(D194="",E194=""),"",$D$6+SUM($D$7:D194)-SUM($E$7:E194))</f>
      </c>
      <c r="G194" s="15"/>
      <c r="H194" s="26">
        <f>IF(AND(D194="",E194=""),IF(OR(A194&lt;&gt;"",B194&lt;&gt;""),"金額が入っていません",""),IF(B194="","科目を選んでください",IF(AND(D194&lt;&gt;"",E194&lt;&gt;""),"収入と支払は別の行に書きます",IF(A194="","日付を入れてください",""))))</f>
      </c>
    </row>
    <row r="195" spans="1:8" x14ac:dyDescent="0.25">
      <c r="A195" s="20"/>
      <c r="B195" s="8"/>
      <c r="C195" s="8"/>
      <c r="D195" s="10"/>
      <c r="E195" s="10"/>
      <c r="F195" s="11">
        <f>IF(AND(D195="",E195=""),"",$D$6+SUM($D$7:D195)-SUM($E$7:E195))</f>
      </c>
      <c r="G195" s="15"/>
      <c r="H195" s="26">
        <f>IF(AND(D195="",E195=""),IF(OR(A195&lt;&gt;"",B195&lt;&gt;""),"金額が入っていません",""),IF(B195="","科目を選んでください",IF(AND(D195&lt;&gt;"",E195&lt;&gt;""),"収入と支払は別の行に書きます",IF(A195="","日付を入れてください",""))))</f>
      </c>
    </row>
    <row r="196" spans="1:8" x14ac:dyDescent="0.25">
      <c r="A196" s="20"/>
      <c r="B196" s="8"/>
      <c r="C196" s="8"/>
      <c r="D196" s="10"/>
      <c r="E196" s="10"/>
      <c r="F196" s="11">
        <f>IF(AND(D196="",E196=""),"",$D$6+SUM($D$7:D196)-SUM($E$7:E196))</f>
      </c>
      <c r="G196" s="15"/>
      <c r="H196" s="26">
        <f>IF(AND(D196="",E196=""),IF(OR(A196&lt;&gt;"",B196&lt;&gt;""),"金額が入っていません",""),IF(B196="","科目を選んでください",IF(AND(D196&lt;&gt;"",E196&lt;&gt;""),"収入と支払は別の行に書きます",IF(A196="","日付を入れてください",""))))</f>
      </c>
    </row>
    <row r="197" spans="1:8" x14ac:dyDescent="0.25">
      <c r="A197" s="20"/>
      <c r="B197" s="8"/>
      <c r="C197" s="8"/>
      <c r="D197" s="10"/>
      <c r="E197" s="10"/>
      <c r="F197" s="11">
        <f>IF(AND(D197="",E197=""),"",$D$6+SUM($D$7:D197)-SUM($E$7:E197))</f>
      </c>
      <c r="G197" s="15"/>
      <c r="H197" s="26">
        <f>IF(AND(D197="",E197=""),IF(OR(A197&lt;&gt;"",B197&lt;&gt;""),"金額が入っていません",""),IF(B197="","科目を選んでください",IF(AND(D197&lt;&gt;"",E197&lt;&gt;""),"収入と支払は別の行に書きます",IF(A197="","日付を入れてください",""))))</f>
      </c>
    </row>
    <row r="198" spans="1:8" x14ac:dyDescent="0.25">
      <c r="A198" s="20"/>
      <c r="B198" s="8"/>
      <c r="C198" s="8"/>
      <c r="D198" s="10"/>
      <c r="E198" s="10"/>
      <c r="F198" s="11">
        <f>IF(AND(D198="",E198=""),"",$D$6+SUM($D$7:D198)-SUM($E$7:E198))</f>
      </c>
      <c r="G198" s="15"/>
      <c r="H198" s="26">
        <f>IF(AND(D198="",E198=""),IF(OR(A198&lt;&gt;"",B198&lt;&gt;""),"金額が入っていません",""),IF(B198="","科目を選んでください",IF(AND(D198&lt;&gt;"",E198&lt;&gt;""),"収入と支払は別の行に書きます",IF(A198="","日付を入れてください",""))))</f>
      </c>
    </row>
    <row r="199" spans="1:8" x14ac:dyDescent="0.25">
      <c r="A199" s="20"/>
      <c r="B199" s="8"/>
      <c r="C199" s="8"/>
      <c r="D199" s="10"/>
      <c r="E199" s="10"/>
      <c r="F199" s="11">
        <f>IF(AND(D199="",E199=""),"",$D$6+SUM($D$7:D199)-SUM($E$7:E199))</f>
      </c>
      <c r="G199" s="15"/>
      <c r="H199" s="26">
        <f>IF(AND(D199="",E199=""),IF(OR(A199&lt;&gt;"",B199&lt;&gt;""),"金額が入っていません",""),IF(B199="","科目を選んでください",IF(AND(D199&lt;&gt;"",E199&lt;&gt;""),"収入と支払は別の行に書きます",IF(A199="","日付を入れてください",""))))</f>
      </c>
    </row>
    <row r="200" spans="1:8" x14ac:dyDescent="0.25">
      <c r="A200" s="20"/>
      <c r="B200" s="8"/>
      <c r="C200" s="8"/>
      <c r="D200" s="10"/>
      <c r="E200" s="10"/>
      <c r="F200" s="11">
        <f>IF(AND(D200="",E200=""),"",$D$6+SUM($D$7:D200)-SUM($E$7:E200))</f>
      </c>
      <c r="G200" s="15"/>
      <c r="H200" s="26">
        <f>IF(AND(D200="",E200=""),IF(OR(A200&lt;&gt;"",B200&lt;&gt;""),"金額が入っていません",""),IF(B200="","科目を選んでください",IF(AND(D200&lt;&gt;"",E200&lt;&gt;""),"収入と支払は別の行に書きます",IF(A200="","日付を入れてください",""))))</f>
      </c>
    </row>
    <row r="201" spans="1:8" x14ac:dyDescent="0.25">
      <c r="A201" s="20"/>
      <c r="B201" s="8"/>
      <c r="C201" s="8"/>
      <c r="D201" s="10"/>
      <c r="E201" s="10"/>
      <c r="F201" s="11">
        <f>IF(AND(D201="",E201=""),"",$D$6+SUM($D$7:D201)-SUM($E$7:E201))</f>
      </c>
      <c r="G201" s="15"/>
      <c r="H201" s="26">
        <f>IF(AND(D201="",E201=""),IF(OR(A201&lt;&gt;"",B201&lt;&gt;""),"金額が入っていません",""),IF(B201="","科目を選んでください",IF(AND(D201&lt;&gt;"",E201&lt;&gt;""),"収入と支払は別の行に書きます",IF(A201="","日付を入れてください",""))))</f>
      </c>
    </row>
    <row r="202" spans="1:8" x14ac:dyDescent="0.25">
      <c r="A202" s="20"/>
      <c r="B202" s="8"/>
      <c r="C202" s="8"/>
      <c r="D202" s="10"/>
      <c r="E202" s="10"/>
      <c r="F202" s="11">
        <f>IF(AND(D202="",E202=""),"",$D$6+SUM($D$7:D202)-SUM($E$7:E202))</f>
      </c>
      <c r="G202" s="15"/>
      <c r="H202" s="26">
        <f>IF(AND(D202="",E202=""),IF(OR(A202&lt;&gt;"",B202&lt;&gt;""),"金額が入っていません",""),IF(B202="","科目を選んでください",IF(AND(D202&lt;&gt;"",E202&lt;&gt;""),"収入と支払は別の行に書きます",IF(A202="","日付を入れてください",""))))</f>
      </c>
    </row>
    <row r="203" spans="1:8" x14ac:dyDescent="0.25">
      <c r="A203" s="20"/>
      <c r="B203" s="8"/>
      <c r="C203" s="8"/>
      <c r="D203" s="10"/>
      <c r="E203" s="10"/>
      <c r="F203" s="11">
        <f>IF(AND(D203="",E203=""),"",$D$6+SUM($D$7:D203)-SUM($E$7:E203))</f>
      </c>
      <c r="G203" s="15"/>
      <c r="H203" s="26">
        <f>IF(AND(D203="",E203=""),IF(OR(A203&lt;&gt;"",B203&lt;&gt;""),"金額が入っていません",""),IF(B203="","科目を選んでください",IF(AND(D203&lt;&gt;"",E203&lt;&gt;""),"収入と支払は別の行に書きます",IF(A203="","日付を入れてください",""))))</f>
      </c>
    </row>
    <row r="204" spans="1:8" x14ac:dyDescent="0.25">
      <c r="A204" s="20"/>
      <c r="B204" s="8"/>
      <c r="C204" s="8"/>
      <c r="D204" s="10"/>
      <c r="E204" s="10"/>
      <c r="F204" s="11">
        <f>IF(AND(D204="",E204=""),"",$D$6+SUM($D$7:D204)-SUM($E$7:E204))</f>
      </c>
      <c r="G204" s="15"/>
      <c r="H204" s="26">
        <f>IF(AND(D204="",E204=""),IF(OR(A204&lt;&gt;"",B204&lt;&gt;""),"金額が入っていません",""),IF(B204="","科目を選んでください",IF(AND(D204&lt;&gt;"",E204&lt;&gt;""),"収入と支払は別の行に書きます",IF(A204="","日付を入れてください",""))))</f>
      </c>
    </row>
    <row r="205" spans="1:8" x14ac:dyDescent="0.25">
      <c r="A205" s="20"/>
      <c r="B205" s="8"/>
      <c r="C205" s="8"/>
      <c r="D205" s="10"/>
      <c r="E205" s="10"/>
      <c r="F205" s="11">
        <f>IF(AND(D205="",E205=""),"",$D$6+SUM($D$7:D205)-SUM($E$7:E205))</f>
      </c>
      <c r="G205" s="15"/>
      <c r="H205" s="26">
        <f>IF(AND(D205="",E205=""),IF(OR(A205&lt;&gt;"",B205&lt;&gt;""),"金額が入っていません",""),IF(B205="","科目を選んでください",IF(AND(D205&lt;&gt;"",E205&lt;&gt;""),"収入と支払は別の行に書きます",IF(A205="","日付を入れてください",""))))</f>
      </c>
    </row>
    <row r="206" spans="1:8" x14ac:dyDescent="0.25">
      <c r="A206" s="20"/>
      <c r="B206" s="8"/>
      <c r="C206" s="8"/>
      <c r="D206" s="10"/>
      <c r="E206" s="10"/>
      <c r="F206" s="11">
        <f>IF(AND(D206="",E206=""),"",$D$6+SUM($D$7:D206)-SUM($E$7:E206))</f>
      </c>
      <c r="G206" s="15"/>
      <c r="H206" s="26">
        <f>IF(AND(D206="",E206=""),IF(OR(A206&lt;&gt;"",B206&lt;&gt;""),"金額が入っていません",""),IF(B206="","科目を選んでください",IF(AND(D206&lt;&gt;"",E206&lt;&gt;""),"収入と支払は別の行に書きます",IF(A206="","日付を入れてください",""))))</f>
      </c>
    </row>
    <row r="207" spans="1:8" x14ac:dyDescent="0.25">
      <c r="A207" s="20"/>
      <c r="B207" s="8"/>
      <c r="C207" s="8"/>
      <c r="D207" s="10"/>
      <c r="E207" s="10"/>
      <c r="F207" s="11">
        <f>IF(AND(D207="",E207=""),"",$D$6+SUM($D$7:D207)-SUM($E$7:E207))</f>
      </c>
      <c r="G207" s="15"/>
      <c r="H207" s="26">
        <f>IF(AND(D207="",E207=""),IF(OR(A207&lt;&gt;"",B207&lt;&gt;""),"金額が入っていません",""),IF(B207="","科目を選んでください",IF(AND(D207&lt;&gt;"",E207&lt;&gt;""),"収入と支払は別の行に書きます",IF(A207="","日付を入れてください",""))))</f>
      </c>
    </row>
    <row r="208" spans="1:8" x14ac:dyDescent="0.25">
      <c r="A208" s="20"/>
      <c r="B208" s="8"/>
      <c r="C208" s="8"/>
      <c r="D208" s="10"/>
      <c r="E208" s="10"/>
      <c r="F208" s="11">
        <f>IF(AND(D208="",E208=""),"",$D$6+SUM($D$7:D208)-SUM($E$7:E208))</f>
      </c>
      <c r="G208" s="15"/>
      <c r="H208" s="26">
        <f>IF(AND(D208="",E208=""),IF(OR(A208&lt;&gt;"",B208&lt;&gt;""),"金額が入っていません",""),IF(B208="","科目を選んでください",IF(AND(D208&lt;&gt;"",E208&lt;&gt;""),"収入と支払は別の行に書きます",IF(A208="","日付を入れてください",""))))</f>
      </c>
    </row>
    <row r="209" spans="1:8" x14ac:dyDescent="0.25">
      <c r="A209" s="20"/>
      <c r="B209" s="8"/>
      <c r="C209" s="8"/>
      <c r="D209" s="10"/>
      <c r="E209" s="10"/>
      <c r="F209" s="11">
        <f>IF(AND(D209="",E209=""),"",$D$6+SUM($D$7:D209)-SUM($E$7:E209))</f>
      </c>
      <c r="G209" s="15"/>
      <c r="H209" s="26">
        <f>IF(AND(D209="",E209=""),IF(OR(A209&lt;&gt;"",B209&lt;&gt;""),"金額が入っていません",""),IF(B209="","科目を選んでください",IF(AND(D209&lt;&gt;"",E209&lt;&gt;""),"収入と支払は別の行に書きます",IF(A209="","日付を入れてください",""))))</f>
      </c>
    </row>
    <row r="210" spans="1:8" x14ac:dyDescent="0.25">
      <c r="A210" s="20"/>
      <c r="B210" s="8"/>
      <c r="C210" s="8"/>
      <c r="D210" s="10"/>
      <c r="E210" s="10"/>
      <c r="F210" s="11">
        <f>IF(AND(D210="",E210=""),"",$D$6+SUM($D$7:D210)-SUM($E$7:E210))</f>
      </c>
      <c r="G210" s="15"/>
      <c r="H210" s="26">
        <f>IF(AND(D210="",E210=""),IF(OR(A210&lt;&gt;"",B210&lt;&gt;""),"金額が入っていません",""),IF(B210="","科目を選んでください",IF(AND(D210&lt;&gt;"",E210&lt;&gt;""),"収入と支払は別の行に書きます",IF(A210="","日付を入れてください",""))))</f>
      </c>
    </row>
    <row r="211" spans="1:8" x14ac:dyDescent="0.25">
      <c r="A211" s="20"/>
      <c r="B211" s="8"/>
      <c r="C211" s="8"/>
      <c r="D211" s="10"/>
      <c r="E211" s="10"/>
      <c r="F211" s="11">
        <f>IF(AND(D211="",E211=""),"",$D$6+SUM($D$7:D211)-SUM($E$7:E211))</f>
      </c>
      <c r="G211" s="15"/>
      <c r="H211" s="26">
        <f>IF(AND(D211="",E211=""),IF(OR(A211&lt;&gt;"",B211&lt;&gt;""),"金額が入っていません",""),IF(B211="","科目を選んでください",IF(AND(D211&lt;&gt;"",E211&lt;&gt;""),"収入と支払は別の行に書きます",IF(A211="","日付を入れてください",""))))</f>
      </c>
    </row>
    <row r="212" spans="1:8" x14ac:dyDescent="0.25">
      <c r="A212" s="20"/>
      <c r="B212" s="8"/>
      <c r="C212" s="8"/>
      <c r="D212" s="10"/>
      <c r="E212" s="10"/>
      <c r="F212" s="11">
        <f>IF(AND(D212="",E212=""),"",$D$6+SUM($D$7:D212)-SUM($E$7:E212))</f>
      </c>
      <c r="G212" s="15"/>
      <c r="H212" s="26">
        <f>IF(AND(D212="",E212=""),IF(OR(A212&lt;&gt;"",B212&lt;&gt;""),"金額が入っていません",""),IF(B212="","科目を選んでください",IF(AND(D212&lt;&gt;"",E212&lt;&gt;""),"収入と支払は別の行に書きます",IF(A212="","日付を入れてください",""))))</f>
      </c>
    </row>
    <row r="213" spans="1:8" x14ac:dyDescent="0.25">
      <c r="A213" s="20"/>
      <c r="B213" s="8"/>
      <c r="C213" s="8"/>
      <c r="D213" s="10"/>
      <c r="E213" s="10"/>
      <c r="F213" s="11">
        <f>IF(AND(D213="",E213=""),"",$D$6+SUM($D$7:D213)-SUM($E$7:E213))</f>
      </c>
      <c r="G213" s="15"/>
      <c r="H213" s="26">
        <f>IF(AND(D213="",E213=""),IF(OR(A213&lt;&gt;"",B213&lt;&gt;""),"金額が入っていません",""),IF(B213="","科目を選んでください",IF(AND(D213&lt;&gt;"",E213&lt;&gt;""),"収入と支払は別の行に書きます",IF(A213="","日付を入れてください",""))))</f>
      </c>
    </row>
    <row r="214" spans="1:8" x14ac:dyDescent="0.25">
      <c r="A214" s="20"/>
      <c r="B214" s="8"/>
      <c r="C214" s="8"/>
      <c r="D214" s="10"/>
      <c r="E214" s="10"/>
      <c r="F214" s="11">
        <f>IF(AND(D214="",E214=""),"",$D$6+SUM($D$7:D214)-SUM($E$7:E214))</f>
      </c>
      <c r="G214" s="15"/>
      <c r="H214" s="26">
        <f>IF(AND(D214="",E214=""),IF(OR(A214&lt;&gt;"",B214&lt;&gt;""),"金額が入っていません",""),IF(B214="","科目を選んでください",IF(AND(D214&lt;&gt;"",E214&lt;&gt;""),"収入と支払は別の行に書きます",IF(A214="","日付を入れてください",""))))</f>
      </c>
    </row>
    <row r="215" spans="1:8" x14ac:dyDescent="0.25">
      <c r="A215" s="20"/>
      <c r="B215" s="8"/>
      <c r="C215" s="8"/>
      <c r="D215" s="10"/>
      <c r="E215" s="10"/>
      <c r="F215" s="11">
        <f>IF(AND(D215="",E215=""),"",$D$6+SUM($D$7:D215)-SUM($E$7:E215))</f>
      </c>
      <c r="G215" s="15"/>
      <c r="H215" s="26">
        <f>IF(AND(D215="",E215=""),IF(OR(A215&lt;&gt;"",B215&lt;&gt;""),"金額が入っていません",""),IF(B215="","科目を選んでください",IF(AND(D215&lt;&gt;"",E215&lt;&gt;""),"収入と支払は別の行に書きます",IF(A215="","日付を入れてください",""))))</f>
      </c>
    </row>
    <row r="216" spans="1:8" x14ac:dyDescent="0.25">
      <c r="A216" s="20"/>
      <c r="B216" s="8"/>
      <c r="C216" s="8"/>
      <c r="D216" s="10"/>
      <c r="E216" s="10"/>
      <c r="F216" s="11">
        <f>IF(AND(D216="",E216=""),"",$D$6+SUM($D$7:D216)-SUM($E$7:E216))</f>
      </c>
      <c r="G216" s="15"/>
      <c r="H216" s="26">
        <f>IF(AND(D216="",E216=""),IF(OR(A216&lt;&gt;"",B216&lt;&gt;""),"金額が入っていません",""),IF(B216="","科目を選んでください",IF(AND(D216&lt;&gt;"",E216&lt;&gt;""),"収入と支払は別の行に書きます",IF(A216="","日付を入れてください",""))))</f>
      </c>
    </row>
    <row r="217" spans="1:8" x14ac:dyDescent="0.25">
      <c r="A217" s="20"/>
      <c r="B217" s="8"/>
      <c r="C217" s="8"/>
      <c r="D217" s="10"/>
      <c r="E217" s="10"/>
      <c r="F217" s="11">
        <f>IF(AND(D217="",E217=""),"",$D$6+SUM($D$7:D217)-SUM($E$7:E217))</f>
      </c>
      <c r="G217" s="15"/>
      <c r="H217" s="26">
        <f>IF(AND(D217="",E217=""),IF(OR(A217&lt;&gt;"",B217&lt;&gt;""),"金額が入っていません",""),IF(B217="","科目を選んでください",IF(AND(D217&lt;&gt;"",E217&lt;&gt;""),"収入と支払は別の行に書きます",IF(A217="","日付を入れてください",""))))</f>
      </c>
    </row>
    <row r="218" spans="1:8" x14ac:dyDescent="0.25">
      <c r="A218" s="20"/>
      <c r="B218" s="8"/>
      <c r="C218" s="8"/>
      <c r="D218" s="10"/>
      <c r="E218" s="10"/>
      <c r="F218" s="11">
        <f>IF(AND(D218="",E218=""),"",$D$6+SUM($D$7:D218)-SUM($E$7:E218))</f>
      </c>
      <c r="G218" s="15"/>
      <c r="H218" s="26">
        <f>IF(AND(D218="",E218=""),IF(OR(A218&lt;&gt;"",B218&lt;&gt;""),"金額が入っていません",""),IF(B218="","科目を選んでください",IF(AND(D218&lt;&gt;"",E218&lt;&gt;""),"収入と支払は別の行に書きます",IF(A218="","日付を入れてください",""))))</f>
      </c>
    </row>
    <row r="219" spans="1:8" x14ac:dyDescent="0.25">
      <c r="A219" s="20"/>
      <c r="B219" s="8"/>
      <c r="C219" s="8"/>
      <c r="D219" s="10"/>
      <c r="E219" s="10"/>
      <c r="F219" s="11">
        <f>IF(AND(D219="",E219=""),"",$D$6+SUM($D$7:D219)-SUM($E$7:E219))</f>
      </c>
      <c r="G219" s="15"/>
      <c r="H219" s="26">
        <f>IF(AND(D219="",E219=""),IF(OR(A219&lt;&gt;"",B219&lt;&gt;""),"金額が入っていません",""),IF(B219="","科目を選んでください",IF(AND(D219&lt;&gt;"",E219&lt;&gt;""),"収入と支払は別の行に書きます",IF(A219="","日付を入れてください",""))))</f>
      </c>
    </row>
    <row r="220" spans="1:8" x14ac:dyDescent="0.25">
      <c r="A220" s="20"/>
      <c r="B220" s="8"/>
      <c r="C220" s="8"/>
      <c r="D220" s="10"/>
      <c r="E220" s="10"/>
      <c r="F220" s="11">
        <f>IF(AND(D220="",E220=""),"",$D$6+SUM($D$7:D220)-SUM($E$7:E220))</f>
      </c>
      <c r="G220" s="15"/>
      <c r="H220" s="26">
        <f>IF(AND(D220="",E220=""),IF(OR(A220&lt;&gt;"",B220&lt;&gt;""),"金額が入っていません",""),IF(B220="","科目を選んでください",IF(AND(D220&lt;&gt;"",E220&lt;&gt;""),"収入と支払は別の行に書きます",IF(A220="","日付を入れてください",""))))</f>
      </c>
    </row>
    <row r="221" spans="1:8" x14ac:dyDescent="0.25">
      <c r="A221" s="20"/>
      <c r="B221" s="8"/>
      <c r="C221" s="8"/>
      <c r="D221" s="10"/>
      <c r="E221" s="10"/>
      <c r="F221" s="11">
        <f>IF(AND(D221="",E221=""),"",$D$6+SUM($D$7:D221)-SUM($E$7:E221))</f>
      </c>
      <c r="G221" s="15"/>
      <c r="H221" s="26">
        <f>IF(AND(D221="",E221=""),IF(OR(A221&lt;&gt;"",B221&lt;&gt;""),"金額が入っていません",""),IF(B221="","科目を選んでください",IF(AND(D221&lt;&gt;"",E221&lt;&gt;""),"収入と支払は別の行に書きます",IF(A221="","日付を入れてください",""))))</f>
      </c>
    </row>
    <row r="222" spans="1:8" x14ac:dyDescent="0.25">
      <c r="A222" s="20"/>
      <c r="B222" s="8"/>
      <c r="C222" s="8"/>
      <c r="D222" s="10"/>
      <c r="E222" s="10"/>
      <c r="F222" s="11">
        <f>IF(AND(D222="",E222=""),"",$D$6+SUM($D$7:D222)-SUM($E$7:E222))</f>
      </c>
      <c r="G222" s="15"/>
      <c r="H222" s="26">
        <f>IF(AND(D222="",E222=""),IF(OR(A222&lt;&gt;"",B222&lt;&gt;""),"金額が入っていません",""),IF(B222="","科目を選んでください",IF(AND(D222&lt;&gt;"",E222&lt;&gt;""),"収入と支払は別の行に書きます",IF(A222="","日付を入れてください",""))))</f>
      </c>
    </row>
    <row r="223" spans="1:8" x14ac:dyDescent="0.25">
      <c r="A223" s="20"/>
      <c r="B223" s="8"/>
      <c r="C223" s="8"/>
      <c r="D223" s="10"/>
      <c r="E223" s="10"/>
      <c r="F223" s="11">
        <f>IF(AND(D223="",E223=""),"",$D$6+SUM($D$7:D223)-SUM($E$7:E223))</f>
      </c>
      <c r="G223" s="15"/>
      <c r="H223" s="26">
        <f>IF(AND(D223="",E223=""),IF(OR(A223&lt;&gt;"",B223&lt;&gt;""),"金額が入っていません",""),IF(B223="","科目を選んでください",IF(AND(D223&lt;&gt;"",E223&lt;&gt;""),"収入と支払は別の行に書きます",IF(A223="","日付を入れてください",""))))</f>
      </c>
    </row>
    <row r="224" spans="1:8" x14ac:dyDescent="0.25">
      <c r="A224" s="20"/>
      <c r="B224" s="8"/>
      <c r="C224" s="8"/>
      <c r="D224" s="10"/>
      <c r="E224" s="10"/>
      <c r="F224" s="11">
        <f>IF(AND(D224="",E224=""),"",$D$6+SUM($D$7:D224)-SUM($E$7:E224))</f>
      </c>
      <c r="G224" s="15"/>
      <c r="H224" s="26">
        <f>IF(AND(D224="",E224=""),IF(OR(A224&lt;&gt;"",B224&lt;&gt;""),"金額が入っていません",""),IF(B224="","科目を選んでください",IF(AND(D224&lt;&gt;"",E224&lt;&gt;""),"収入と支払は別の行に書きます",IF(A224="","日付を入れてください",""))))</f>
      </c>
    </row>
    <row r="225" spans="1:8" x14ac:dyDescent="0.25">
      <c r="A225" s="20"/>
      <c r="B225" s="8"/>
      <c r="C225" s="8"/>
      <c r="D225" s="10"/>
      <c r="E225" s="10"/>
      <c r="F225" s="11">
        <f>IF(AND(D225="",E225=""),"",$D$6+SUM($D$7:D225)-SUM($E$7:E225))</f>
      </c>
      <c r="G225" s="15"/>
      <c r="H225" s="26">
        <f>IF(AND(D225="",E225=""),IF(OR(A225&lt;&gt;"",B225&lt;&gt;""),"金額が入っていません",""),IF(B225="","科目を選んでください",IF(AND(D225&lt;&gt;"",E225&lt;&gt;""),"収入と支払は別の行に書きます",IF(A225="","日付を入れてください",""))))</f>
      </c>
    </row>
    <row r="226" spans="1:8" x14ac:dyDescent="0.25">
      <c r="A226" s="20"/>
      <c r="B226" s="8"/>
      <c r="C226" s="8"/>
      <c r="D226" s="10"/>
      <c r="E226" s="10"/>
      <c r="F226" s="11">
        <f>IF(AND(D226="",E226=""),"",$D$6+SUM($D$7:D226)-SUM($E$7:E226))</f>
      </c>
      <c r="G226" s="15"/>
      <c r="H226" s="26">
        <f>IF(AND(D226="",E226=""),IF(OR(A226&lt;&gt;"",B226&lt;&gt;""),"金額が入っていません",""),IF(B226="","科目を選んでください",IF(AND(D226&lt;&gt;"",E226&lt;&gt;""),"収入と支払は別の行に書きます",IF(A226="","日付を入れてください",""))))</f>
      </c>
    </row>
    <row r="227" spans="1:8" x14ac:dyDescent="0.25">
      <c r="A227" s="20"/>
      <c r="B227" s="8"/>
      <c r="C227" s="8"/>
      <c r="D227" s="10"/>
      <c r="E227" s="10"/>
      <c r="F227" s="11">
        <f>IF(AND(D227="",E227=""),"",$D$6+SUM($D$7:D227)-SUM($E$7:E227))</f>
      </c>
      <c r="G227" s="15"/>
      <c r="H227" s="26">
        <f>IF(AND(D227="",E227=""),IF(OR(A227&lt;&gt;"",B227&lt;&gt;""),"金額が入っていません",""),IF(B227="","科目を選んでください",IF(AND(D227&lt;&gt;"",E227&lt;&gt;""),"収入と支払は別の行に書きます",IF(A227="","日付を入れてください",""))))</f>
      </c>
    </row>
    <row r="228" spans="1:8" x14ac:dyDescent="0.25">
      <c r="A228" s="20"/>
      <c r="B228" s="8"/>
      <c r="C228" s="8"/>
      <c r="D228" s="10"/>
      <c r="E228" s="10"/>
      <c r="F228" s="11">
        <f>IF(AND(D228="",E228=""),"",$D$6+SUM($D$7:D228)-SUM($E$7:E228))</f>
      </c>
      <c r="G228" s="15"/>
      <c r="H228" s="26">
        <f>IF(AND(D228="",E228=""),IF(OR(A228&lt;&gt;"",B228&lt;&gt;""),"金額が入っていません",""),IF(B228="","科目を選んでください",IF(AND(D228&lt;&gt;"",E228&lt;&gt;""),"収入と支払は別の行に書きます",IF(A228="","日付を入れてください",""))))</f>
      </c>
    </row>
    <row r="229" spans="1:8" x14ac:dyDescent="0.25">
      <c r="A229" s="20"/>
      <c r="B229" s="8"/>
      <c r="C229" s="8"/>
      <c r="D229" s="10"/>
      <c r="E229" s="10"/>
      <c r="F229" s="11">
        <f>IF(AND(D229="",E229=""),"",$D$6+SUM($D$7:D229)-SUM($E$7:E229))</f>
      </c>
      <c r="G229" s="15"/>
      <c r="H229" s="26">
        <f>IF(AND(D229="",E229=""),IF(OR(A229&lt;&gt;"",B229&lt;&gt;""),"金額が入っていません",""),IF(B229="","科目を選んでください",IF(AND(D229&lt;&gt;"",E229&lt;&gt;""),"収入と支払は別の行に書きます",IF(A229="","日付を入れてください",""))))</f>
      </c>
    </row>
    <row r="230" spans="1:8" x14ac:dyDescent="0.25">
      <c r="A230" s="20"/>
      <c r="B230" s="8"/>
      <c r="C230" s="8"/>
      <c r="D230" s="10"/>
      <c r="E230" s="10"/>
      <c r="F230" s="11">
        <f>IF(AND(D230="",E230=""),"",$D$6+SUM($D$7:D230)-SUM($E$7:E230))</f>
      </c>
      <c r="G230" s="15"/>
      <c r="H230" s="26">
        <f>IF(AND(D230="",E230=""),IF(OR(A230&lt;&gt;"",B230&lt;&gt;""),"金額が入っていません",""),IF(B230="","科目を選んでください",IF(AND(D230&lt;&gt;"",E230&lt;&gt;""),"収入と支払は別の行に書きます",IF(A230="","日付を入れてください",""))))</f>
      </c>
    </row>
    <row r="231" spans="1:8" x14ac:dyDescent="0.25">
      <c r="A231" s="20"/>
      <c r="B231" s="8"/>
      <c r="C231" s="8"/>
      <c r="D231" s="10"/>
      <c r="E231" s="10"/>
      <c r="F231" s="11">
        <f>IF(AND(D231="",E231=""),"",$D$6+SUM($D$7:D231)-SUM($E$7:E231))</f>
      </c>
      <c r="G231" s="15"/>
      <c r="H231" s="26">
        <f>IF(AND(D231="",E231=""),IF(OR(A231&lt;&gt;"",B231&lt;&gt;""),"金額が入っていません",""),IF(B231="","科目を選んでください",IF(AND(D231&lt;&gt;"",E231&lt;&gt;""),"収入と支払は別の行に書きます",IF(A231="","日付を入れてください",""))))</f>
      </c>
    </row>
    <row r="232" spans="1:8" x14ac:dyDescent="0.25">
      <c r="A232" s="20"/>
      <c r="B232" s="8"/>
      <c r="C232" s="8"/>
      <c r="D232" s="10"/>
      <c r="E232" s="10"/>
      <c r="F232" s="11">
        <f>IF(AND(D232="",E232=""),"",$D$6+SUM($D$7:D232)-SUM($E$7:E232))</f>
      </c>
      <c r="G232" s="15"/>
      <c r="H232" s="26">
        <f>IF(AND(D232="",E232=""),IF(OR(A232&lt;&gt;"",B232&lt;&gt;""),"金額が入っていません",""),IF(B232="","科目を選んでください",IF(AND(D232&lt;&gt;"",E232&lt;&gt;""),"収入と支払は別の行に書きます",IF(A232="","日付を入れてください",""))))</f>
      </c>
    </row>
    <row r="233" spans="1:8" x14ac:dyDescent="0.25">
      <c r="A233" s="20"/>
      <c r="B233" s="8"/>
      <c r="C233" s="8"/>
      <c r="D233" s="10"/>
      <c r="E233" s="10"/>
      <c r="F233" s="11">
        <f>IF(AND(D233="",E233=""),"",$D$6+SUM($D$7:D233)-SUM($E$7:E233))</f>
      </c>
      <c r="G233" s="15"/>
      <c r="H233" s="26">
        <f>IF(AND(D233="",E233=""),IF(OR(A233&lt;&gt;"",B233&lt;&gt;""),"金額が入っていません",""),IF(B233="","科目を選んでください",IF(AND(D233&lt;&gt;"",E233&lt;&gt;""),"収入と支払は別の行に書きます",IF(A233="","日付を入れてください",""))))</f>
      </c>
    </row>
    <row r="234" spans="1:8" x14ac:dyDescent="0.25">
      <c r="A234" s="20"/>
      <c r="B234" s="8"/>
      <c r="C234" s="8"/>
      <c r="D234" s="10"/>
      <c r="E234" s="10"/>
      <c r="F234" s="11">
        <f>IF(AND(D234="",E234=""),"",$D$6+SUM($D$7:D234)-SUM($E$7:E234))</f>
      </c>
      <c r="G234" s="15"/>
      <c r="H234" s="26">
        <f>IF(AND(D234="",E234=""),IF(OR(A234&lt;&gt;"",B234&lt;&gt;""),"金額が入っていません",""),IF(B234="","科目を選んでください",IF(AND(D234&lt;&gt;"",E234&lt;&gt;""),"収入と支払は別の行に書きます",IF(A234="","日付を入れてください",""))))</f>
      </c>
    </row>
    <row r="235" spans="1:8" x14ac:dyDescent="0.25">
      <c r="A235" s="20"/>
      <c r="B235" s="8"/>
      <c r="C235" s="8"/>
      <c r="D235" s="10"/>
      <c r="E235" s="10"/>
      <c r="F235" s="11">
        <f>IF(AND(D235="",E235=""),"",$D$6+SUM($D$7:D235)-SUM($E$7:E235))</f>
      </c>
      <c r="G235" s="15"/>
      <c r="H235" s="26">
        <f>IF(AND(D235="",E235=""),IF(OR(A235&lt;&gt;"",B235&lt;&gt;""),"金額が入っていません",""),IF(B235="","科目を選んでください",IF(AND(D235&lt;&gt;"",E235&lt;&gt;""),"収入と支払は別の行に書きます",IF(A235="","日付を入れてください",""))))</f>
      </c>
    </row>
    <row r="236" spans="1:8" x14ac:dyDescent="0.25">
      <c r="A236" s="20"/>
      <c r="B236" s="8"/>
      <c r="C236" s="8"/>
      <c r="D236" s="10"/>
      <c r="E236" s="10"/>
      <c r="F236" s="11">
        <f>IF(AND(D236="",E236=""),"",$D$6+SUM($D$7:D236)-SUM($E$7:E236))</f>
      </c>
      <c r="G236" s="15"/>
      <c r="H236" s="26">
        <f>IF(AND(D236="",E236=""),IF(OR(A236&lt;&gt;"",B236&lt;&gt;""),"金額が入っていません",""),IF(B236="","科目を選んでください",IF(AND(D236&lt;&gt;"",E236&lt;&gt;""),"収入と支払は別の行に書きます",IF(A236="","日付を入れてください",""))))</f>
      </c>
    </row>
    <row r="237" spans="1:8" x14ac:dyDescent="0.25">
      <c r="A237" s="20"/>
      <c r="B237" s="8"/>
      <c r="C237" s="8"/>
      <c r="D237" s="10"/>
      <c r="E237" s="10"/>
      <c r="F237" s="11">
        <f>IF(AND(D237="",E237=""),"",$D$6+SUM($D$7:D237)-SUM($E$7:E237))</f>
      </c>
      <c r="G237" s="15"/>
      <c r="H237" s="26">
        <f>IF(AND(D237="",E237=""),IF(OR(A237&lt;&gt;"",B237&lt;&gt;""),"金額が入っていません",""),IF(B237="","科目を選んでください",IF(AND(D237&lt;&gt;"",E237&lt;&gt;""),"収入と支払は別の行に書きます",IF(A237="","日付を入れてください",""))))</f>
      </c>
    </row>
    <row r="238" spans="1:8" x14ac:dyDescent="0.25">
      <c r="A238" s="20"/>
      <c r="B238" s="8"/>
      <c r="C238" s="8"/>
      <c r="D238" s="10"/>
      <c r="E238" s="10"/>
      <c r="F238" s="11">
        <f>IF(AND(D238="",E238=""),"",$D$6+SUM($D$7:D238)-SUM($E$7:E238))</f>
      </c>
      <c r="G238" s="15"/>
      <c r="H238" s="26">
        <f>IF(AND(D238="",E238=""),IF(OR(A238&lt;&gt;"",B238&lt;&gt;""),"金額が入っていません",""),IF(B238="","科目を選んでください",IF(AND(D238&lt;&gt;"",E238&lt;&gt;""),"収入と支払は別の行に書きます",IF(A238="","日付を入れてください",""))))</f>
      </c>
    </row>
    <row r="239" spans="1:8" x14ac:dyDescent="0.25">
      <c r="A239" s="20"/>
      <c r="B239" s="8"/>
      <c r="C239" s="8"/>
      <c r="D239" s="10"/>
      <c r="E239" s="10"/>
      <c r="F239" s="11">
        <f>IF(AND(D239="",E239=""),"",$D$6+SUM($D$7:D239)-SUM($E$7:E239))</f>
      </c>
      <c r="G239" s="15"/>
      <c r="H239" s="26">
        <f>IF(AND(D239="",E239=""),IF(OR(A239&lt;&gt;"",B239&lt;&gt;""),"金額が入っていません",""),IF(B239="","科目を選んでください",IF(AND(D239&lt;&gt;"",E239&lt;&gt;""),"収入と支払は別の行に書きます",IF(A239="","日付を入れてください",""))))</f>
      </c>
    </row>
    <row r="240" spans="1:8" x14ac:dyDescent="0.25">
      <c r="A240" s="20"/>
      <c r="B240" s="8"/>
      <c r="C240" s="8"/>
      <c r="D240" s="10"/>
      <c r="E240" s="10"/>
      <c r="F240" s="11">
        <f>IF(AND(D240="",E240=""),"",$D$6+SUM($D$7:D240)-SUM($E$7:E240))</f>
      </c>
      <c r="G240" s="15"/>
      <c r="H240" s="26">
        <f>IF(AND(D240="",E240=""),IF(OR(A240&lt;&gt;"",B240&lt;&gt;""),"金額が入っていません",""),IF(B240="","科目を選んでください",IF(AND(D240&lt;&gt;"",E240&lt;&gt;""),"収入と支払は別の行に書きます",IF(A240="","日付を入れてください",""))))</f>
      </c>
    </row>
    <row r="241" spans="1:8" x14ac:dyDescent="0.25">
      <c r="A241" s="20"/>
      <c r="B241" s="8"/>
      <c r="C241" s="8"/>
      <c r="D241" s="10"/>
      <c r="E241" s="10"/>
      <c r="F241" s="11">
        <f>IF(AND(D241="",E241=""),"",$D$6+SUM($D$7:D241)-SUM($E$7:E241))</f>
      </c>
      <c r="G241" s="15"/>
      <c r="H241" s="26">
        <f>IF(AND(D241="",E241=""),IF(OR(A241&lt;&gt;"",B241&lt;&gt;""),"金額が入っていません",""),IF(B241="","科目を選んでください",IF(AND(D241&lt;&gt;"",E241&lt;&gt;""),"収入と支払は別の行に書きます",IF(A241="","日付を入れてください",""))))</f>
      </c>
    </row>
    <row r="242" spans="1:8" x14ac:dyDescent="0.25">
      <c r="A242" s="20"/>
      <c r="B242" s="8"/>
      <c r="C242" s="8"/>
      <c r="D242" s="10"/>
      <c r="E242" s="10"/>
      <c r="F242" s="11">
        <f>IF(AND(D242="",E242=""),"",$D$6+SUM($D$7:D242)-SUM($E$7:E242))</f>
      </c>
      <c r="G242" s="15"/>
      <c r="H242" s="26">
        <f>IF(AND(D242="",E242=""),IF(OR(A242&lt;&gt;"",B242&lt;&gt;""),"金額が入っていません",""),IF(B242="","科目を選んでください",IF(AND(D242&lt;&gt;"",E242&lt;&gt;""),"収入と支払は別の行に書きます",IF(A242="","日付を入れてください",""))))</f>
      </c>
    </row>
    <row r="243" spans="1:8" x14ac:dyDescent="0.25">
      <c r="A243" s="20"/>
      <c r="B243" s="8"/>
      <c r="C243" s="8"/>
      <c r="D243" s="10"/>
      <c r="E243" s="10"/>
      <c r="F243" s="11">
        <f>IF(AND(D243="",E243=""),"",$D$6+SUM($D$7:D243)-SUM($E$7:E243))</f>
      </c>
      <c r="G243" s="15"/>
      <c r="H243" s="26">
        <f>IF(AND(D243="",E243=""),IF(OR(A243&lt;&gt;"",B243&lt;&gt;""),"金額が入っていません",""),IF(B243="","科目を選んでください",IF(AND(D243&lt;&gt;"",E243&lt;&gt;""),"収入と支払は別の行に書きます",IF(A243="","日付を入れてください",""))))</f>
      </c>
    </row>
    <row r="244" spans="1:8" x14ac:dyDescent="0.25">
      <c r="A244" s="20"/>
      <c r="B244" s="8"/>
      <c r="C244" s="8"/>
      <c r="D244" s="10"/>
      <c r="E244" s="10"/>
      <c r="F244" s="11">
        <f>IF(AND(D244="",E244=""),"",$D$6+SUM($D$7:D244)-SUM($E$7:E244))</f>
      </c>
      <c r="G244" s="15"/>
      <c r="H244" s="26">
        <f>IF(AND(D244="",E244=""),IF(OR(A244&lt;&gt;"",B244&lt;&gt;""),"金額が入っていません",""),IF(B244="","科目を選んでください",IF(AND(D244&lt;&gt;"",E244&lt;&gt;""),"収入と支払は別の行に書きます",IF(A244="","日付を入れてください",""))))</f>
      </c>
    </row>
    <row r="245" spans="1:8" x14ac:dyDescent="0.25">
      <c r="A245" s="20"/>
      <c r="B245" s="8"/>
      <c r="C245" s="8"/>
      <c r="D245" s="10"/>
      <c r="E245" s="10"/>
      <c r="F245" s="11">
        <f>IF(AND(D245="",E245=""),"",$D$6+SUM($D$7:D245)-SUM($E$7:E245))</f>
      </c>
      <c r="G245" s="15"/>
      <c r="H245" s="26">
        <f>IF(AND(D245="",E245=""),IF(OR(A245&lt;&gt;"",B245&lt;&gt;""),"金額が入っていません",""),IF(B245="","科目を選んでください",IF(AND(D245&lt;&gt;"",E245&lt;&gt;""),"収入と支払は別の行に書きます",IF(A245="","日付を入れてください",""))))</f>
      </c>
    </row>
    <row r="246" spans="1:8" x14ac:dyDescent="0.25">
      <c r="A246" s="20"/>
      <c r="B246" s="8"/>
      <c r="C246" s="8"/>
      <c r="D246" s="10"/>
      <c r="E246" s="10"/>
      <c r="F246" s="11">
        <f>IF(AND(D246="",E246=""),"",$D$6+SUM($D$7:D246)-SUM($E$7:E246))</f>
      </c>
      <c r="G246" s="15"/>
      <c r="H246" s="26">
        <f>IF(AND(D246="",E246=""),IF(OR(A246&lt;&gt;"",B246&lt;&gt;""),"金額が入っていません",""),IF(B246="","科目を選んでください",IF(AND(D246&lt;&gt;"",E246&lt;&gt;""),"収入と支払は別の行に書きます",IF(A246="","日付を入れてください",""))))</f>
      </c>
    </row>
    <row r="247" spans="1:8" x14ac:dyDescent="0.25">
      <c r="A247" s="20"/>
      <c r="B247" s="8"/>
      <c r="C247" s="8"/>
      <c r="D247" s="10"/>
      <c r="E247" s="10"/>
      <c r="F247" s="11">
        <f>IF(AND(D247="",E247=""),"",$D$6+SUM($D$7:D247)-SUM($E$7:E247))</f>
      </c>
      <c r="G247" s="15"/>
      <c r="H247" s="26">
        <f>IF(AND(D247="",E247=""),IF(OR(A247&lt;&gt;"",B247&lt;&gt;""),"金額が入っていません",""),IF(B247="","科目を選んでください",IF(AND(D247&lt;&gt;"",E247&lt;&gt;""),"収入と支払は別の行に書きます",IF(A247="","日付を入れてください",""))))</f>
      </c>
    </row>
    <row r="248" spans="1:8" x14ac:dyDescent="0.25">
      <c r="A248" s="20"/>
      <c r="B248" s="8"/>
      <c r="C248" s="8"/>
      <c r="D248" s="10"/>
      <c r="E248" s="10"/>
      <c r="F248" s="11">
        <f>IF(AND(D248="",E248=""),"",$D$6+SUM($D$7:D248)-SUM($E$7:E248))</f>
      </c>
      <c r="G248" s="15"/>
      <c r="H248" s="26">
        <f>IF(AND(D248="",E248=""),IF(OR(A248&lt;&gt;"",B248&lt;&gt;""),"金額が入っていません",""),IF(B248="","科目を選んでください",IF(AND(D248&lt;&gt;"",E248&lt;&gt;""),"収入と支払は別の行に書きます",IF(A248="","日付を入れてください",""))))</f>
      </c>
    </row>
    <row r="249" spans="1:8" x14ac:dyDescent="0.25">
      <c r="A249" s="20"/>
      <c r="B249" s="8"/>
      <c r="C249" s="8"/>
      <c r="D249" s="10"/>
      <c r="E249" s="10"/>
      <c r="F249" s="11">
        <f>IF(AND(D249="",E249=""),"",$D$6+SUM($D$7:D249)-SUM($E$7:E249))</f>
      </c>
      <c r="G249" s="15"/>
      <c r="H249" s="26">
        <f>IF(AND(D249="",E249=""),IF(OR(A249&lt;&gt;"",B249&lt;&gt;""),"金額が入っていません",""),IF(B249="","科目を選んでください",IF(AND(D249&lt;&gt;"",E249&lt;&gt;""),"収入と支払は別の行に書きます",IF(A249="","日付を入れてください",""))))</f>
      </c>
    </row>
    <row r="250" spans="1:8" x14ac:dyDescent="0.25">
      <c r="A250" s="20"/>
      <c r="B250" s="8"/>
      <c r="C250" s="8"/>
      <c r="D250" s="10"/>
      <c r="E250" s="10"/>
      <c r="F250" s="11">
        <f>IF(AND(D250="",E250=""),"",$D$6+SUM($D$7:D250)-SUM($E$7:E250))</f>
      </c>
      <c r="G250" s="15"/>
      <c r="H250" s="26">
        <f>IF(AND(D250="",E250=""),IF(OR(A250&lt;&gt;"",B250&lt;&gt;""),"金額が入っていません",""),IF(B250="","科目を選んでください",IF(AND(D250&lt;&gt;"",E250&lt;&gt;""),"収入と支払は別の行に書きます",IF(A250="","日付を入れてください",""))))</f>
      </c>
    </row>
    <row r="251" spans="1:8" x14ac:dyDescent="0.25">
      <c r="A251" s="20"/>
      <c r="B251" s="8"/>
      <c r="C251" s="8"/>
      <c r="D251" s="10"/>
      <c r="E251" s="10"/>
      <c r="F251" s="11">
        <f>IF(AND(D251="",E251=""),"",$D$6+SUM($D$7:D251)-SUM($E$7:E251))</f>
      </c>
      <c r="G251" s="15"/>
      <c r="H251" s="26">
        <f>IF(AND(D251="",E251=""),IF(OR(A251&lt;&gt;"",B251&lt;&gt;""),"金額が入っていません",""),IF(B251="","科目を選んでください",IF(AND(D251&lt;&gt;"",E251&lt;&gt;""),"収入と支払は別の行に書きます",IF(A251="","日付を入れてください",""))))</f>
      </c>
    </row>
    <row r="252" spans="1:8" x14ac:dyDescent="0.25">
      <c r="A252" s="20"/>
      <c r="B252" s="8"/>
      <c r="C252" s="8"/>
      <c r="D252" s="10"/>
      <c r="E252" s="10"/>
      <c r="F252" s="11">
        <f>IF(AND(D252="",E252=""),"",$D$6+SUM($D$7:D252)-SUM($E$7:E252))</f>
      </c>
      <c r="G252" s="15"/>
      <c r="H252" s="26">
        <f>IF(AND(D252="",E252=""),IF(OR(A252&lt;&gt;"",B252&lt;&gt;""),"金額が入っていません",""),IF(B252="","科目を選んでください",IF(AND(D252&lt;&gt;"",E252&lt;&gt;""),"収入と支払は別の行に書きます",IF(A252="","日付を入れてください",""))))</f>
      </c>
    </row>
    <row r="253" spans="1:8" x14ac:dyDescent="0.25">
      <c r="A253" s="20"/>
      <c r="B253" s="8"/>
      <c r="C253" s="8"/>
      <c r="D253" s="10"/>
      <c r="E253" s="10"/>
      <c r="F253" s="11">
        <f>IF(AND(D253="",E253=""),"",$D$6+SUM($D$7:D253)-SUM($E$7:E253))</f>
      </c>
      <c r="G253" s="15"/>
      <c r="H253" s="26">
        <f>IF(AND(D253="",E253=""),IF(OR(A253&lt;&gt;"",B253&lt;&gt;""),"金額が入っていません",""),IF(B253="","科目を選んでください",IF(AND(D253&lt;&gt;"",E253&lt;&gt;""),"収入と支払は別の行に書きます",IF(A253="","日付を入れてください",""))))</f>
      </c>
    </row>
    <row r="254" spans="1:8" x14ac:dyDescent="0.25">
      <c r="A254" s="20"/>
      <c r="B254" s="8"/>
      <c r="C254" s="8"/>
      <c r="D254" s="10"/>
      <c r="E254" s="10"/>
      <c r="F254" s="11">
        <f>IF(AND(D254="",E254=""),"",$D$6+SUM($D$7:D254)-SUM($E$7:E254))</f>
      </c>
      <c r="G254" s="15"/>
      <c r="H254" s="26">
        <f>IF(AND(D254="",E254=""),IF(OR(A254&lt;&gt;"",B254&lt;&gt;""),"金額が入っていません",""),IF(B254="","科目を選んでください",IF(AND(D254&lt;&gt;"",E254&lt;&gt;""),"収入と支払は別の行に書きます",IF(A254="","日付を入れてください",""))))</f>
      </c>
    </row>
    <row r="255" spans="1:8" x14ac:dyDescent="0.25">
      <c r="A255" s="20"/>
      <c r="B255" s="8"/>
      <c r="C255" s="8"/>
      <c r="D255" s="10"/>
      <c r="E255" s="10"/>
      <c r="F255" s="11">
        <f>IF(AND(D255="",E255=""),"",$D$6+SUM($D$7:D255)-SUM($E$7:E255))</f>
      </c>
      <c r="G255" s="15"/>
      <c r="H255" s="26">
        <f>IF(AND(D255="",E255=""),IF(OR(A255&lt;&gt;"",B255&lt;&gt;""),"金額が入っていません",""),IF(B255="","科目を選んでください",IF(AND(D255&lt;&gt;"",E255&lt;&gt;""),"収入と支払は別の行に書きます",IF(A255="","日付を入れてください",""))))</f>
      </c>
    </row>
    <row r="256" spans="1:8" x14ac:dyDescent="0.25">
      <c r="A256" s="20"/>
      <c r="B256" s="8"/>
      <c r="C256" s="8"/>
      <c r="D256" s="10"/>
      <c r="E256" s="10"/>
      <c r="F256" s="11">
        <f>IF(AND(D256="",E256=""),"",$D$6+SUM($D$7:D256)-SUM($E$7:E256))</f>
      </c>
      <c r="G256" s="15"/>
      <c r="H256" s="26">
        <f>IF(AND(D256="",E256=""),IF(OR(A256&lt;&gt;"",B256&lt;&gt;""),"金額が入っていません",""),IF(B256="","科目を選んでください",IF(AND(D256&lt;&gt;"",E256&lt;&gt;""),"収入と支払は別の行に書きます",IF(A256="","日付を入れてください",""))))</f>
      </c>
    </row>
    <row r="257" spans="1:8" x14ac:dyDescent="0.25">
      <c r="A257" s="20"/>
      <c r="B257" s="8"/>
      <c r="C257" s="8"/>
      <c r="D257" s="10"/>
      <c r="E257" s="10"/>
      <c r="F257" s="11">
        <f>IF(AND(D257="",E257=""),"",$D$6+SUM($D$7:D257)-SUM($E$7:E257))</f>
      </c>
      <c r="G257" s="15"/>
      <c r="H257" s="26">
        <f>IF(AND(D257="",E257=""),IF(OR(A257&lt;&gt;"",B257&lt;&gt;""),"金額が入っていません",""),IF(B257="","科目を選んでください",IF(AND(D257&lt;&gt;"",E257&lt;&gt;""),"収入と支払は別の行に書きます",IF(A257="","日付を入れてください",""))))</f>
      </c>
    </row>
    <row r="258" spans="1:8" x14ac:dyDescent="0.25">
      <c r="A258" s="20"/>
      <c r="B258" s="8"/>
      <c r="C258" s="8"/>
      <c r="D258" s="10"/>
      <c r="E258" s="10"/>
      <c r="F258" s="11">
        <f>IF(AND(D258="",E258=""),"",$D$6+SUM($D$7:D258)-SUM($E$7:E258))</f>
      </c>
      <c r="G258" s="15"/>
      <c r="H258" s="26">
        <f>IF(AND(D258="",E258=""),IF(OR(A258&lt;&gt;"",B258&lt;&gt;""),"金額が入っていません",""),IF(B258="","科目を選んでください",IF(AND(D258&lt;&gt;"",E258&lt;&gt;""),"収入と支払は別の行に書きます",IF(A258="","日付を入れてください",""))))</f>
      </c>
    </row>
    <row r="259" spans="1:8" x14ac:dyDescent="0.25">
      <c r="A259" s="20"/>
      <c r="B259" s="8"/>
      <c r="C259" s="8"/>
      <c r="D259" s="10"/>
      <c r="E259" s="10"/>
      <c r="F259" s="11">
        <f>IF(AND(D259="",E259=""),"",$D$6+SUM($D$7:D259)-SUM($E$7:E259))</f>
      </c>
      <c r="G259" s="15"/>
      <c r="H259" s="26">
        <f>IF(AND(D259="",E259=""),IF(OR(A259&lt;&gt;"",B259&lt;&gt;""),"金額が入っていません",""),IF(B259="","科目を選んでください",IF(AND(D259&lt;&gt;"",E259&lt;&gt;""),"収入と支払は別の行に書きます",IF(A259="","日付を入れてください",""))))</f>
      </c>
    </row>
    <row r="260" spans="1:8" x14ac:dyDescent="0.25">
      <c r="A260" s="20"/>
      <c r="B260" s="8"/>
      <c r="C260" s="8"/>
      <c r="D260" s="10"/>
      <c r="E260" s="10"/>
      <c r="F260" s="11">
        <f>IF(AND(D260="",E260=""),"",$D$6+SUM($D$7:D260)-SUM($E$7:E260))</f>
      </c>
      <c r="G260" s="15"/>
      <c r="H260" s="26">
        <f>IF(AND(D260="",E260=""),IF(OR(A260&lt;&gt;"",B260&lt;&gt;""),"金額が入っていません",""),IF(B260="","科目を選んでください",IF(AND(D260&lt;&gt;"",E260&lt;&gt;""),"収入と支払は別の行に書きます",IF(A260="","日付を入れてください",""))))</f>
      </c>
    </row>
    <row r="261" spans="1:8" x14ac:dyDescent="0.25">
      <c r="A261" s="20"/>
      <c r="B261" s="8"/>
      <c r="C261" s="8"/>
      <c r="D261" s="10"/>
      <c r="E261" s="10"/>
      <c r="F261" s="11">
        <f>IF(AND(D261="",E261=""),"",$D$6+SUM($D$7:D261)-SUM($E$7:E261))</f>
      </c>
      <c r="G261" s="15"/>
      <c r="H261" s="26">
        <f>IF(AND(D261="",E261=""),IF(OR(A261&lt;&gt;"",B261&lt;&gt;""),"金額が入っていません",""),IF(B261="","科目を選んでください",IF(AND(D261&lt;&gt;"",E261&lt;&gt;""),"収入と支払は別の行に書きます",IF(A261="","日付を入れてください",""))))</f>
      </c>
    </row>
    <row r="262" spans="1:8" x14ac:dyDescent="0.25">
      <c r="A262" s="20"/>
      <c r="B262" s="8"/>
      <c r="C262" s="8"/>
      <c r="D262" s="10"/>
      <c r="E262" s="10"/>
      <c r="F262" s="11">
        <f>IF(AND(D262="",E262=""),"",$D$6+SUM($D$7:D262)-SUM($E$7:E262))</f>
      </c>
      <c r="G262" s="15"/>
      <c r="H262" s="26">
        <f>IF(AND(D262="",E262=""),IF(OR(A262&lt;&gt;"",B262&lt;&gt;""),"金額が入っていません",""),IF(B262="","科目を選んでください",IF(AND(D262&lt;&gt;"",E262&lt;&gt;""),"収入と支払は別の行に書きます",IF(A262="","日付を入れてください",""))))</f>
      </c>
    </row>
    <row r="263" spans="1:8" x14ac:dyDescent="0.25">
      <c r="A263" s="20"/>
      <c r="B263" s="8"/>
      <c r="C263" s="8"/>
      <c r="D263" s="10"/>
      <c r="E263" s="10"/>
      <c r="F263" s="11">
        <f>IF(AND(D263="",E263=""),"",$D$6+SUM($D$7:D263)-SUM($E$7:E263))</f>
      </c>
      <c r="G263" s="15"/>
      <c r="H263" s="26">
        <f>IF(AND(D263="",E263=""),IF(OR(A263&lt;&gt;"",B263&lt;&gt;""),"金額が入っていません",""),IF(B263="","科目を選んでください",IF(AND(D263&lt;&gt;"",E263&lt;&gt;""),"収入と支払は別の行に書きます",IF(A263="","日付を入れてください",""))))</f>
      </c>
    </row>
    <row r="264" spans="1:8" x14ac:dyDescent="0.25">
      <c r="A264" s="20"/>
      <c r="B264" s="8"/>
      <c r="C264" s="8"/>
      <c r="D264" s="10"/>
      <c r="E264" s="10"/>
      <c r="F264" s="11">
        <f>IF(AND(D264="",E264=""),"",$D$6+SUM($D$7:D264)-SUM($E$7:E264))</f>
      </c>
      <c r="G264" s="15"/>
      <c r="H264" s="26">
        <f>IF(AND(D264="",E264=""),IF(OR(A264&lt;&gt;"",B264&lt;&gt;""),"金額が入っていません",""),IF(B264="","科目を選んでください",IF(AND(D264&lt;&gt;"",E264&lt;&gt;""),"収入と支払は別の行に書きます",IF(A264="","日付を入れてください",""))))</f>
      </c>
    </row>
    <row r="265" spans="1:8" x14ac:dyDescent="0.25">
      <c r="A265" s="20"/>
      <c r="B265" s="8"/>
      <c r="C265" s="8"/>
      <c r="D265" s="10"/>
      <c r="E265" s="10"/>
      <c r="F265" s="11">
        <f>IF(AND(D265="",E265=""),"",$D$6+SUM($D$7:D265)-SUM($E$7:E265))</f>
      </c>
      <c r="G265" s="15"/>
      <c r="H265" s="26">
        <f>IF(AND(D265="",E265=""),IF(OR(A265&lt;&gt;"",B265&lt;&gt;""),"金額が入っていません",""),IF(B265="","科目を選んでください",IF(AND(D265&lt;&gt;"",E265&lt;&gt;""),"収入と支払は別の行に書きます",IF(A265="","日付を入れてください",""))))</f>
      </c>
    </row>
    <row r="266" spans="1:8" x14ac:dyDescent="0.25">
      <c r="A266" s="20"/>
      <c r="B266" s="8"/>
      <c r="C266" s="8"/>
      <c r="D266" s="10"/>
      <c r="E266" s="10"/>
      <c r="F266" s="11">
        <f>IF(AND(D266="",E266=""),"",$D$6+SUM($D$7:D266)-SUM($E$7:E266))</f>
      </c>
      <c r="G266" s="15"/>
      <c r="H266" s="26">
        <f>IF(AND(D266="",E266=""),IF(OR(A266&lt;&gt;"",B266&lt;&gt;""),"金額が入っていません",""),IF(B266="","科目を選んでください",IF(AND(D266&lt;&gt;"",E266&lt;&gt;""),"収入と支払は別の行に書きます",IF(A266="","日付を入れてください",""))))</f>
      </c>
    </row>
    <row r="267" spans="1:8" x14ac:dyDescent="0.25">
      <c r="A267" s="20"/>
      <c r="B267" s="8"/>
      <c r="C267" s="8"/>
      <c r="D267" s="10"/>
      <c r="E267" s="10"/>
      <c r="F267" s="11">
        <f>IF(AND(D267="",E267=""),"",$D$6+SUM($D$7:D267)-SUM($E$7:E267))</f>
      </c>
      <c r="G267" s="15"/>
      <c r="H267" s="26">
        <f>IF(AND(D267="",E267=""),IF(OR(A267&lt;&gt;"",B267&lt;&gt;""),"金額が入っていません",""),IF(B267="","科目を選んでください",IF(AND(D267&lt;&gt;"",E267&lt;&gt;""),"収入と支払は別の行に書きます",IF(A267="","日付を入れてください",""))))</f>
      </c>
    </row>
    <row r="268" spans="1:8" x14ac:dyDescent="0.25">
      <c r="A268" s="20"/>
      <c r="B268" s="8"/>
      <c r="C268" s="8"/>
      <c r="D268" s="10"/>
      <c r="E268" s="10"/>
      <c r="F268" s="11">
        <f>IF(AND(D268="",E268=""),"",$D$6+SUM($D$7:D268)-SUM($E$7:E268))</f>
      </c>
      <c r="G268" s="15"/>
      <c r="H268" s="26">
        <f>IF(AND(D268="",E268=""),IF(OR(A268&lt;&gt;"",B268&lt;&gt;""),"金額が入っていません",""),IF(B268="","科目を選んでください",IF(AND(D268&lt;&gt;"",E268&lt;&gt;""),"収入と支払は別の行に書きます",IF(A268="","日付を入れてください",""))))</f>
      </c>
    </row>
    <row r="269" spans="1:8" x14ac:dyDescent="0.25">
      <c r="A269" s="20"/>
      <c r="B269" s="8"/>
      <c r="C269" s="8"/>
      <c r="D269" s="10"/>
      <c r="E269" s="10"/>
      <c r="F269" s="11">
        <f>IF(AND(D269="",E269=""),"",$D$6+SUM($D$7:D269)-SUM($E$7:E269))</f>
      </c>
      <c r="G269" s="15"/>
      <c r="H269" s="26">
        <f>IF(AND(D269="",E269=""),IF(OR(A269&lt;&gt;"",B269&lt;&gt;""),"金額が入っていません",""),IF(B269="","科目を選んでください",IF(AND(D269&lt;&gt;"",E269&lt;&gt;""),"収入と支払は別の行に書きます",IF(A269="","日付を入れてください",""))))</f>
      </c>
    </row>
    <row r="270" spans="1:8" x14ac:dyDescent="0.25">
      <c r="A270" s="20"/>
      <c r="B270" s="8"/>
      <c r="C270" s="8"/>
      <c r="D270" s="10"/>
      <c r="E270" s="10"/>
      <c r="F270" s="11">
        <f>IF(AND(D270="",E270=""),"",$D$6+SUM($D$7:D270)-SUM($E$7:E270))</f>
      </c>
      <c r="G270" s="15"/>
      <c r="H270" s="26">
        <f>IF(AND(D270="",E270=""),IF(OR(A270&lt;&gt;"",B270&lt;&gt;""),"金額が入っていません",""),IF(B270="","科目を選んでください",IF(AND(D270&lt;&gt;"",E270&lt;&gt;""),"収入と支払は別の行に書きます",IF(A270="","日付を入れてください",""))))</f>
      </c>
    </row>
    <row r="271" spans="1:8" x14ac:dyDescent="0.25">
      <c r="A271" s="20"/>
      <c r="B271" s="8"/>
      <c r="C271" s="8"/>
      <c r="D271" s="10"/>
      <c r="E271" s="10"/>
      <c r="F271" s="11">
        <f>IF(AND(D271="",E271=""),"",$D$6+SUM($D$7:D271)-SUM($E$7:E271))</f>
      </c>
      <c r="G271" s="15"/>
      <c r="H271" s="26">
        <f>IF(AND(D271="",E271=""),IF(OR(A271&lt;&gt;"",B271&lt;&gt;""),"金額が入っていません",""),IF(B271="","科目を選んでください",IF(AND(D271&lt;&gt;"",E271&lt;&gt;""),"収入と支払は別の行に書きます",IF(A271="","日付を入れてください",""))))</f>
      </c>
    </row>
    <row r="272" spans="1:8" x14ac:dyDescent="0.25">
      <c r="A272" s="20"/>
      <c r="B272" s="8"/>
      <c r="C272" s="8"/>
      <c r="D272" s="10"/>
      <c r="E272" s="10"/>
      <c r="F272" s="11">
        <f>IF(AND(D272="",E272=""),"",$D$6+SUM($D$7:D272)-SUM($E$7:E272))</f>
      </c>
      <c r="G272" s="15"/>
      <c r="H272" s="26">
        <f>IF(AND(D272="",E272=""),IF(OR(A272&lt;&gt;"",B272&lt;&gt;""),"金額が入っていません",""),IF(B272="","科目を選んでください",IF(AND(D272&lt;&gt;"",E272&lt;&gt;""),"収入と支払は別の行に書きます",IF(A272="","日付を入れてください",""))))</f>
      </c>
    </row>
    <row r="273" spans="1:8" x14ac:dyDescent="0.25">
      <c r="A273" s="20"/>
      <c r="B273" s="8"/>
      <c r="C273" s="8"/>
      <c r="D273" s="10"/>
      <c r="E273" s="10"/>
      <c r="F273" s="11">
        <f>IF(AND(D273="",E273=""),"",$D$6+SUM($D$7:D273)-SUM($E$7:E273))</f>
      </c>
      <c r="G273" s="15"/>
      <c r="H273" s="26">
        <f>IF(AND(D273="",E273=""),IF(OR(A273&lt;&gt;"",B273&lt;&gt;""),"金額が入っていません",""),IF(B273="","科目を選んでください",IF(AND(D273&lt;&gt;"",E273&lt;&gt;""),"収入と支払は別の行に書きます",IF(A273="","日付を入れてください",""))))</f>
      </c>
    </row>
    <row r="274" spans="1:8" x14ac:dyDescent="0.25">
      <c r="A274" s="20"/>
      <c r="B274" s="8"/>
      <c r="C274" s="8"/>
      <c r="D274" s="10"/>
      <c r="E274" s="10"/>
      <c r="F274" s="11">
        <f>IF(AND(D274="",E274=""),"",$D$6+SUM($D$7:D274)-SUM($E$7:E274))</f>
      </c>
      <c r="G274" s="15"/>
      <c r="H274" s="26">
        <f>IF(AND(D274="",E274=""),IF(OR(A274&lt;&gt;"",B274&lt;&gt;""),"金額が入っていません",""),IF(B274="","科目を選んでください",IF(AND(D274&lt;&gt;"",E274&lt;&gt;""),"収入と支払は別の行に書きます",IF(A274="","日付を入れてください",""))))</f>
      </c>
    </row>
    <row r="275" spans="1:8" x14ac:dyDescent="0.25">
      <c r="A275" s="20"/>
      <c r="B275" s="8"/>
      <c r="C275" s="8"/>
      <c r="D275" s="10"/>
      <c r="E275" s="10"/>
      <c r="F275" s="11">
        <f>IF(AND(D275="",E275=""),"",$D$6+SUM($D$7:D275)-SUM($E$7:E275))</f>
      </c>
      <c r="G275" s="15"/>
      <c r="H275" s="26">
        <f>IF(AND(D275="",E275=""),IF(OR(A275&lt;&gt;"",B275&lt;&gt;""),"金額が入っていません",""),IF(B275="","科目を選んでください",IF(AND(D275&lt;&gt;"",E275&lt;&gt;""),"収入と支払は別の行に書きます",IF(A275="","日付を入れてください",""))))</f>
      </c>
    </row>
    <row r="276" spans="1:8" x14ac:dyDescent="0.25">
      <c r="A276" s="20"/>
      <c r="B276" s="8"/>
      <c r="C276" s="8"/>
      <c r="D276" s="10"/>
      <c r="E276" s="10"/>
      <c r="F276" s="11">
        <f>IF(AND(D276="",E276=""),"",$D$6+SUM($D$7:D276)-SUM($E$7:E276))</f>
      </c>
      <c r="G276" s="15"/>
      <c r="H276" s="26">
        <f>IF(AND(D276="",E276=""),IF(OR(A276&lt;&gt;"",B276&lt;&gt;""),"金額が入っていません",""),IF(B276="","科目を選んでください",IF(AND(D276&lt;&gt;"",E276&lt;&gt;""),"収入と支払は別の行に書きます",IF(A276="","日付を入れてください",""))))</f>
      </c>
    </row>
    <row r="277" spans="1:8" x14ac:dyDescent="0.25">
      <c r="A277" s="20"/>
      <c r="B277" s="8"/>
      <c r="C277" s="8"/>
      <c r="D277" s="10"/>
      <c r="E277" s="10"/>
      <c r="F277" s="11">
        <f>IF(AND(D277="",E277=""),"",$D$6+SUM($D$7:D277)-SUM($E$7:E277))</f>
      </c>
      <c r="G277" s="15"/>
      <c r="H277" s="26">
        <f>IF(AND(D277="",E277=""),IF(OR(A277&lt;&gt;"",B277&lt;&gt;""),"金額が入っていません",""),IF(B277="","科目を選んでください",IF(AND(D277&lt;&gt;"",E277&lt;&gt;""),"収入と支払は別の行に書きます",IF(A277="","日付を入れてください",""))))</f>
      </c>
    </row>
    <row r="278" spans="1:8" x14ac:dyDescent="0.25">
      <c r="A278" s="20"/>
      <c r="B278" s="8"/>
      <c r="C278" s="8"/>
      <c r="D278" s="10"/>
      <c r="E278" s="10"/>
      <c r="F278" s="11">
        <f>IF(AND(D278="",E278=""),"",$D$6+SUM($D$7:D278)-SUM($E$7:E278))</f>
      </c>
      <c r="G278" s="15"/>
      <c r="H278" s="26">
        <f>IF(AND(D278="",E278=""),IF(OR(A278&lt;&gt;"",B278&lt;&gt;""),"金額が入っていません",""),IF(B278="","科目を選んでください",IF(AND(D278&lt;&gt;"",E278&lt;&gt;""),"収入と支払は別の行に書きます",IF(A278="","日付を入れてください",""))))</f>
      </c>
    </row>
    <row r="279" spans="1:8" x14ac:dyDescent="0.25">
      <c r="A279" s="20"/>
      <c r="B279" s="8"/>
      <c r="C279" s="8"/>
      <c r="D279" s="10"/>
      <c r="E279" s="10"/>
      <c r="F279" s="11">
        <f>IF(AND(D279="",E279=""),"",$D$6+SUM($D$7:D279)-SUM($E$7:E279))</f>
      </c>
      <c r="G279" s="15"/>
      <c r="H279" s="26">
        <f>IF(AND(D279="",E279=""),IF(OR(A279&lt;&gt;"",B279&lt;&gt;""),"金額が入っていません",""),IF(B279="","科目を選んでください",IF(AND(D279&lt;&gt;"",E279&lt;&gt;""),"収入と支払は別の行に書きます",IF(A279="","日付を入れてください",""))))</f>
      </c>
    </row>
    <row r="280" spans="1:8" x14ac:dyDescent="0.25">
      <c r="A280" s="20"/>
      <c r="B280" s="8"/>
      <c r="C280" s="8"/>
      <c r="D280" s="10"/>
      <c r="E280" s="10"/>
      <c r="F280" s="11">
        <f>IF(AND(D280="",E280=""),"",$D$6+SUM($D$7:D280)-SUM($E$7:E280))</f>
      </c>
      <c r="G280" s="15"/>
      <c r="H280" s="26">
        <f>IF(AND(D280="",E280=""),IF(OR(A280&lt;&gt;"",B280&lt;&gt;""),"金額が入っていません",""),IF(B280="","科目を選んでください",IF(AND(D280&lt;&gt;"",E280&lt;&gt;""),"収入と支払は別の行に書きます",IF(A280="","日付を入れてください",""))))</f>
      </c>
    </row>
    <row r="281" spans="1:8" x14ac:dyDescent="0.25">
      <c r="A281" s="20"/>
      <c r="B281" s="8"/>
      <c r="C281" s="8"/>
      <c r="D281" s="10"/>
      <c r="E281" s="10"/>
      <c r="F281" s="11">
        <f>IF(AND(D281="",E281=""),"",$D$6+SUM($D$7:D281)-SUM($E$7:E281))</f>
      </c>
      <c r="G281" s="15"/>
      <c r="H281" s="26">
        <f>IF(AND(D281="",E281=""),IF(OR(A281&lt;&gt;"",B281&lt;&gt;""),"金額が入っていません",""),IF(B281="","科目を選んでください",IF(AND(D281&lt;&gt;"",E281&lt;&gt;""),"収入と支払は別の行に書きます",IF(A281="","日付を入れてください",""))))</f>
      </c>
    </row>
    <row r="282" spans="1:8" x14ac:dyDescent="0.25">
      <c r="A282" s="20"/>
      <c r="B282" s="8"/>
      <c r="C282" s="8"/>
      <c r="D282" s="10"/>
      <c r="E282" s="10"/>
      <c r="F282" s="11">
        <f>IF(AND(D282="",E282=""),"",$D$6+SUM($D$7:D282)-SUM($E$7:E282))</f>
      </c>
      <c r="G282" s="15"/>
      <c r="H282" s="26">
        <f>IF(AND(D282="",E282=""),IF(OR(A282&lt;&gt;"",B282&lt;&gt;""),"金額が入っていません",""),IF(B282="","科目を選んでください",IF(AND(D282&lt;&gt;"",E282&lt;&gt;""),"収入と支払は別の行に書きます",IF(A282="","日付を入れてください",""))))</f>
      </c>
    </row>
    <row r="283" spans="1:8" x14ac:dyDescent="0.25">
      <c r="A283" s="20"/>
      <c r="B283" s="8"/>
      <c r="C283" s="8"/>
      <c r="D283" s="10"/>
      <c r="E283" s="10"/>
      <c r="F283" s="11">
        <f>IF(AND(D283="",E283=""),"",$D$6+SUM($D$7:D283)-SUM($E$7:E283))</f>
      </c>
      <c r="G283" s="15"/>
      <c r="H283" s="26">
        <f>IF(AND(D283="",E283=""),IF(OR(A283&lt;&gt;"",B283&lt;&gt;""),"金額が入っていません",""),IF(B283="","科目を選んでください",IF(AND(D283&lt;&gt;"",E283&lt;&gt;""),"収入と支払は別の行に書きます",IF(A283="","日付を入れてください",""))))</f>
      </c>
    </row>
    <row r="284" spans="1:8" x14ac:dyDescent="0.25">
      <c r="A284" s="20"/>
      <c r="B284" s="8"/>
      <c r="C284" s="8"/>
      <c r="D284" s="10"/>
      <c r="E284" s="10"/>
      <c r="F284" s="11">
        <f>IF(AND(D284="",E284=""),"",$D$6+SUM($D$7:D284)-SUM($E$7:E284))</f>
      </c>
      <c r="G284" s="15"/>
      <c r="H284" s="26">
        <f>IF(AND(D284="",E284=""),IF(OR(A284&lt;&gt;"",B284&lt;&gt;""),"金額が入っていません",""),IF(B284="","科目を選んでください",IF(AND(D284&lt;&gt;"",E284&lt;&gt;""),"収入と支払は別の行に書きます",IF(A284="","日付を入れてください",""))))</f>
      </c>
    </row>
    <row r="285" spans="1:8" x14ac:dyDescent="0.25">
      <c r="A285" s="20"/>
      <c r="B285" s="8"/>
      <c r="C285" s="8"/>
      <c r="D285" s="10"/>
      <c r="E285" s="10"/>
      <c r="F285" s="11">
        <f>IF(AND(D285="",E285=""),"",$D$6+SUM($D$7:D285)-SUM($E$7:E285))</f>
      </c>
      <c r="G285" s="15"/>
      <c r="H285" s="26">
        <f>IF(AND(D285="",E285=""),IF(OR(A285&lt;&gt;"",B285&lt;&gt;""),"金額が入っていません",""),IF(B285="","科目を選んでください",IF(AND(D285&lt;&gt;"",E285&lt;&gt;""),"収入と支払は別の行に書きます",IF(A285="","日付を入れてください",""))))</f>
      </c>
    </row>
    <row r="286" spans="1:8" x14ac:dyDescent="0.25">
      <c r="A286" s="20"/>
      <c r="B286" s="8"/>
      <c r="C286" s="8"/>
      <c r="D286" s="10"/>
      <c r="E286" s="10"/>
      <c r="F286" s="11">
        <f>IF(AND(D286="",E286=""),"",$D$6+SUM($D$7:D286)-SUM($E$7:E286))</f>
      </c>
      <c r="G286" s="15"/>
      <c r="H286" s="26">
        <f>IF(AND(D286="",E286=""),IF(OR(A286&lt;&gt;"",B286&lt;&gt;""),"金額が入っていません",""),IF(B286="","科目を選んでください",IF(AND(D286&lt;&gt;"",E286&lt;&gt;""),"収入と支払は別の行に書きます",IF(A286="","日付を入れてください",""))))</f>
      </c>
    </row>
    <row r="287" spans="1:8" x14ac:dyDescent="0.25">
      <c r="A287" s="20"/>
      <c r="B287" s="8"/>
      <c r="C287" s="8"/>
      <c r="D287" s="10"/>
      <c r="E287" s="10"/>
      <c r="F287" s="11">
        <f>IF(AND(D287="",E287=""),"",$D$6+SUM($D$7:D287)-SUM($E$7:E287))</f>
      </c>
      <c r="G287" s="15"/>
      <c r="H287" s="26">
        <f>IF(AND(D287="",E287=""),IF(OR(A287&lt;&gt;"",B287&lt;&gt;""),"金額が入っていません",""),IF(B287="","科目を選んでください",IF(AND(D287&lt;&gt;"",E287&lt;&gt;""),"収入と支払は別の行に書きます",IF(A287="","日付を入れてください",""))))</f>
      </c>
    </row>
    <row r="288" spans="1:8" x14ac:dyDescent="0.25">
      <c r="A288" s="20"/>
      <c r="B288" s="8"/>
      <c r="C288" s="8"/>
      <c r="D288" s="10"/>
      <c r="E288" s="10"/>
      <c r="F288" s="11">
        <f>IF(AND(D288="",E288=""),"",$D$6+SUM($D$7:D288)-SUM($E$7:E288))</f>
      </c>
      <c r="G288" s="15"/>
      <c r="H288" s="26">
        <f>IF(AND(D288="",E288=""),IF(OR(A288&lt;&gt;"",B288&lt;&gt;""),"金額が入っていません",""),IF(B288="","科目を選んでください",IF(AND(D288&lt;&gt;"",E288&lt;&gt;""),"収入と支払は別の行に書きます",IF(A288="","日付を入れてください",""))))</f>
      </c>
    </row>
    <row r="289" spans="1:8" x14ac:dyDescent="0.25">
      <c r="A289" s="20"/>
      <c r="B289" s="8"/>
      <c r="C289" s="8"/>
      <c r="D289" s="10"/>
      <c r="E289" s="10"/>
      <c r="F289" s="11">
        <f>IF(AND(D289="",E289=""),"",$D$6+SUM($D$7:D289)-SUM($E$7:E289))</f>
      </c>
      <c r="G289" s="15"/>
      <c r="H289" s="26">
        <f>IF(AND(D289="",E289=""),IF(OR(A289&lt;&gt;"",B289&lt;&gt;""),"金額が入っていません",""),IF(B289="","科目を選んでください",IF(AND(D289&lt;&gt;"",E289&lt;&gt;""),"収入と支払は別の行に書きます",IF(A289="","日付を入れてください",""))))</f>
      </c>
    </row>
    <row r="290" spans="1:8" x14ac:dyDescent="0.25">
      <c r="A290" s="20"/>
      <c r="B290" s="8"/>
      <c r="C290" s="8"/>
      <c r="D290" s="10"/>
      <c r="E290" s="10"/>
      <c r="F290" s="11">
        <f>IF(AND(D290="",E290=""),"",$D$6+SUM($D$7:D290)-SUM($E$7:E290))</f>
      </c>
      <c r="G290" s="15"/>
      <c r="H290" s="26">
        <f>IF(AND(D290="",E290=""),IF(OR(A290&lt;&gt;"",B290&lt;&gt;""),"金額が入っていません",""),IF(B290="","科目を選んでください",IF(AND(D290&lt;&gt;"",E290&lt;&gt;""),"収入と支払は別の行に書きます",IF(A290="","日付を入れてください",""))))</f>
      </c>
    </row>
    <row r="291" spans="1:8" x14ac:dyDescent="0.25">
      <c r="A291" s="20"/>
      <c r="B291" s="8"/>
      <c r="C291" s="8"/>
      <c r="D291" s="10"/>
      <c r="E291" s="10"/>
      <c r="F291" s="11">
        <f>IF(AND(D291="",E291=""),"",$D$6+SUM($D$7:D291)-SUM($E$7:E291))</f>
      </c>
      <c r="G291" s="15"/>
      <c r="H291" s="26">
        <f>IF(AND(D291="",E291=""),IF(OR(A291&lt;&gt;"",B291&lt;&gt;""),"金額が入っていません",""),IF(B291="","科目を選んでください",IF(AND(D291&lt;&gt;"",E291&lt;&gt;""),"収入と支払は別の行に書きます",IF(A291="","日付を入れてください",""))))</f>
      </c>
    </row>
    <row r="292" spans="1:8" x14ac:dyDescent="0.25">
      <c r="A292" s="20"/>
      <c r="B292" s="8"/>
      <c r="C292" s="8"/>
      <c r="D292" s="10"/>
      <c r="E292" s="10"/>
      <c r="F292" s="11">
        <f>IF(AND(D292="",E292=""),"",$D$6+SUM($D$7:D292)-SUM($E$7:E292))</f>
      </c>
      <c r="G292" s="15"/>
      <c r="H292" s="26">
        <f>IF(AND(D292="",E292=""),IF(OR(A292&lt;&gt;"",B292&lt;&gt;""),"金額が入っていません",""),IF(B292="","科目を選んでください",IF(AND(D292&lt;&gt;"",E292&lt;&gt;""),"収入と支払は別の行に書きます",IF(A292="","日付を入れてください",""))))</f>
      </c>
    </row>
    <row r="293" spans="1:8" x14ac:dyDescent="0.25">
      <c r="A293" s="20"/>
      <c r="B293" s="8"/>
      <c r="C293" s="8"/>
      <c r="D293" s="10"/>
      <c r="E293" s="10"/>
      <c r="F293" s="11">
        <f>IF(AND(D293="",E293=""),"",$D$6+SUM($D$7:D293)-SUM($E$7:E293))</f>
      </c>
      <c r="G293" s="15"/>
      <c r="H293" s="26">
        <f>IF(AND(D293="",E293=""),IF(OR(A293&lt;&gt;"",B293&lt;&gt;""),"金額が入っていません",""),IF(B293="","科目を選んでください",IF(AND(D293&lt;&gt;"",E293&lt;&gt;""),"収入と支払は別の行に書きます",IF(A293="","日付を入れてください",""))))</f>
      </c>
    </row>
    <row r="294" spans="1:8" x14ac:dyDescent="0.25">
      <c r="A294" s="20"/>
      <c r="B294" s="8"/>
      <c r="C294" s="8"/>
      <c r="D294" s="10"/>
      <c r="E294" s="10"/>
      <c r="F294" s="11">
        <f>IF(AND(D294="",E294=""),"",$D$6+SUM($D$7:D294)-SUM($E$7:E294))</f>
      </c>
      <c r="G294" s="15"/>
      <c r="H294" s="26">
        <f>IF(AND(D294="",E294=""),IF(OR(A294&lt;&gt;"",B294&lt;&gt;""),"金額が入っていません",""),IF(B294="","科目を選んでください",IF(AND(D294&lt;&gt;"",E294&lt;&gt;""),"収入と支払は別の行に書きます",IF(A294="","日付を入れてください",""))))</f>
      </c>
    </row>
    <row r="295" spans="1:8" x14ac:dyDescent="0.25">
      <c r="A295" s="20"/>
      <c r="B295" s="8"/>
      <c r="C295" s="8"/>
      <c r="D295" s="10"/>
      <c r="E295" s="10"/>
      <c r="F295" s="11">
        <f>IF(AND(D295="",E295=""),"",$D$6+SUM($D$7:D295)-SUM($E$7:E295))</f>
      </c>
      <c r="G295" s="15"/>
      <c r="H295" s="26">
        <f>IF(AND(D295="",E295=""),IF(OR(A295&lt;&gt;"",B295&lt;&gt;""),"金額が入っていません",""),IF(B295="","科目を選んでください",IF(AND(D295&lt;&gt;"",E295&lt;&gt;""),"収入と支払は別の行に書きます",IF(A295="","日付を入れてください",""))))</f>
      </c>
    </row>
    <row r="296" spans="1:8" x14ac:dyDescent="0.25">
      <c r="A296" s="20"/>
      <c r="B296" s="8"/>
      <c r="C296" s="8"/>
      <c r="D296" s="10"/>
      <c r="E296" s="10"/>
      <c r="F296" s="11">
        <f>IF(AND(D296="",E296=""),"",$D$6+SUM($D$7:D296)-SUM($E$7:E296))</f>
      </c>
      <c r="G296" s="15"/>
      <c r="H296" s="26">
        <f>IF(AND(D296="",E296=""),IF(OR(A296&lt;&gt;"",B296&lt;&gt;""),"金額が入っていません",""),IF(B296="","科目を選んでください",IF(AND(D296&lt;&gt;"",E296&lt;&gt;""),"収入と支払は別の行に書きます",IF(A296="","日付を入れてください",""))))</f>
      </c>
    </row>
    <row r="297" spans="1:8" x14ac:dyDescent="0.25">
      <c r="A297" s="20"/>
      <c r="B297" s="8"/>
      <c r="C297" s="8"/>
      <c r="D297" s="10"/>
      <c r="E297" s="10"/>
      <c r="F297" s="11">
        <f>IF(AND(D297="",E297=""),"",$D$6+SUM($D$7:D297)-SUM($E$7:E297))</f>
      </c>
      <c r="G297" s="15"/>
      <c r="H297" s="26">
        <f>IF(AND(D297="",E297=""),IF(OR(A297&lt;&gt;"",B297&lt;&gt;""),"金額が入っていません",""),IF(B297="","科目を選んでください",IF(AND(D297&lt;&gt;"",E297&lt;&gt;""),"収入と支払は別の行に書きます",IF(A297="","日付を入れてください",""))))</f>
      </c>
    </row>
    <row r="298" spans="1:8" x14ac:dyDescent="0.25">
      <c r="A298" s="20"/>
      <c r="B298" s="8"/>
      <c r="C298" s="8"/>
      <c r="D298" s="10"/>
      <c r="E298" s="10"/>
      <c r="F298" s="11">
        <f>IF(AND(D298="",E298=""),"",$D$6+SUM($D$7:D298)-SUM($E$7:E298))</f>
      </c>
      <c r="G298" s="15"/>
      <c r="H298" s="26">
        <f>IF(AND(D298="",E298=""),IF(OR(A298&lt;&gt;"",B298&lt;&gt;""),"金額が入っていません",""),IF(B298="","科目を選んでください",IF(AND(D298&lt;&gt;"",E298&lt;&gt;""),"収入と支払は別の行に書きます",IF(A298="","日付を入れてください",""))))</f>
      </c>
    </row>
    <row r="299" spans="1:8" x14ac:dyDescent="0.25">
      <c r="A299" s="20"/>
      <c r="B299" s="8"/>
      <c r="C299" s="8"/>
      <c r="D299" s="10"/>
      <c r="E299" s="10"/>
      <c r="F299" s="11">
        <f>IF(AND(D299="",E299=""),"",$D$6+SUM($D$7:D299)-SUM($E$7:E299))</f>
      </c>
      <c r="G299" s="15"/>
      <c r="H299" s="26">
        <f>IF(AND(D299="",E299=""),IF(OR(A299&lt;&gt;"",B299&lt;&gt;""),"金額が入っていません",""),IF(B299="","科目を選んでください",IF(AND(D299&lt;&gt;"",E299&lt;&gt;""),"収入と支払は別の行に書きます",IF(A299="","日付を入れてください",""))))</f>
      </c>
    </row>
    <row r="300" spans="1:8" x14ac:dyDescent="0.25">
      <c r="A300" s="20"/>
      <c r="B300" s="8"/>
      <c r="C300" s="8"/>
      <c r="D300" s="10"/>
      <c r="E300" s="10"/>
      <c r="F300" s="11">
        <f>IF(AND(D300="",E300=""),"",$D$6+SUM($D$7:D300)-SUM($E$7:E300))</f>
      </c>
      <c r="G300" s="15"/>
      <c r="H300" s="26">
        <f>IF(AND(D300="",E300=""),IF(OR(A300&lt;&gt;"",B300&lt;&gt;""),"金額が入っていません",""),IF(B300="","科目を選んでください",IF(AND(D300&lt;&gt;"",E300&lt;&gt;""),"収入と支払は別の行に書きます",IF(A300="","日付を入れてください",""))))</f>
      </c>
    </row>
    <row r="301" spans="1:8" x14ac:dyDescent="0.25">
      <c r="A301" s="20"/>
      <c r="B301" s="8"/>
      <c r="C301" s="8"/>
      <c r="D301" s="10"/>
      <c r="E301" s="10"/>
      <c r="F301" s="11">
        <f>IF(AND(D301="",E301=""),"",$D$6+SUM($D$7:D301)-SUM($E$7:E301))</f>
      </c>
      <c r="G301" s="15"/>
      <c r="H301" s="26">
        <f>IF(AND(D301="",E301=""),IF(OR(A301&lt;&gt;"",B301&lt;&gt;""),"金額が入っていません",""),IF(B301="","科目を選んでください",IF(AND(D301&lt;&gt;"",E301&lt;&gt;""),"収入と支払は別の行に書きます",IF(A301="","日付を入れてください",""))))</f>
      </c>
    </row>
    <row r="302" spans="1:8" x14ac:dyDescent="0.25">
      <c r="A302" s="20"/>
      <c r="B302" s="8"/>
      <c r="C302" s="8"/>
      <c r="D302" s="10"/>
      <c r="E302" s="10"/>
      <c r="F302" s="11">
        <f>IF(AND(D302="",E302=""),"",$D$6+SUM($D$7:D302)-SUM($E$7:E302))</f>
      </c>
      <c r="G302" s="15"/>
      <c r="H302" s="26">
        <f>IF(AND(D302="",E302=""),IF(OR(A302&lt;&gt;"",B302&lt;&gt;""),"金額が入っていません",""),IF(B302="","科目を選んでください",IF(AND(D302&lt;&gt;"",E302&lt;&gt;""),"収入と支払は別の行に書きます",IF(A302="","日付を入れてください",""))))</f>
      </c>
    </row>
    <row r="303" spans="1:8" x14ac:dyDescent="0.25">
      <c r="A303" s="20"/>
      <c r="B303" s="8"/>
      <c r="C303" s="8"/>
      <c r="D303" s="10"/>
      <c r="E303" s="10"/>
      <c r="F303" s="11">
        <f>IF(AND(D303="",E303=""),"",$D$6+SUM($D$7:D303)-SUM($E$7:E303))</f>
      </c>
      <c r="G303" s="15"/>
      <c r="H303" s="26">
        <f>IF(AND(D303="",E303=""),IF(OR(A303&lt;&gt;"",B303&lt;&gt;""),"金額が入っていません",""),IF(B303="","科目を選んでください",IF(AND(D303&lt;&gt;"",E303&lt;&gt;""),"収入と支払は別の行に書きます",IF(A303="","日付を入れてください",""))))</f>
      </c>
    </row>
    <row r="304" spans="1:8" x14ac:dyDescent="0.25">
      <c r="A304" s="20"/>
      <c r="B304" s="8"/>
      <c r="C304" s="8"/>
      <c r="D304" s="10"/>
      <c r="E304" s="10"/>
      <c r="F304" s="11">
        <f>IF(AND(D304="",E304=""),"",$D$6+SUM($D$7:D304)-SUM($E$7:E304))</f>
      </c>
      <c r="G304" s="15"/>
      <c r="H304" s="26">
        <f>IF(AND(D304="",E304=""),IF(OR(A304&lt;&gt;"",B304&lt;&gt;""),"金額が入っていません",""),IF(B304="","科目を選んでください",IF(AND(D304&lt;&gt;"",E304&lt;&gt;""),"収入と支払は別の行に書きます",IF(A304="","日付を入れてください",""))))</f>
      </c>
    </row>
    <row r="305" spans="1:8" x14ac:dyDescent="0.25">
      <c r="A305" s="20"/>
      <c r="B305" s="8"/>
      <c r="C305" s="8"/>
      <c r="D305" s="10"/>
      <c r="E305" s="10"/>
      <c r="F305" s="11">
        <f>IF(AND(D305="",E305=""),"",$D$6+SUM($D$7:D305)-SUM($E$7:E305))</f>
      </c>
      <c r="G305" s="15"/>
      <c r="H305" s="26">
        <f>IF(AND(D305="",E305=""),IF(OR(A305&lt;&gt;"",B305&lt;&gt;""),"金額が入っていません",""),IF(B305="","科目を選んでください",IF(AND(D305&lt;&gt;"",E305&lt;&gt;""),"収入と支払は別の行に書きます",IF(A305="","日付を入れてください",""))))</f>
      </c>
    </row>
    <row r="306" spans="1:8" x14ac:dyDescent="0.25">
      <c r="A306" s="20"/>
      <c r="B306" s="8"/>
      <c r="C306" s="8"/>
      <c r="D306" s="10"/>
      <c r="E306" s="10"/>
      <c r="F306" s="11">
        <f>IF(AND(D306="",E306=""),"",$D$6+SUM($D$7:D306)-SUM($E$7:E306))</f>
      </c>
      <c r="G306" s="15"/>
      <c r="H306" s="26">
        <f>IF(AND(D306="",E306=""),IF(OR(A306&lt;&gt;"",B306&lt;&gt;""),"金額が入っていません",""),IF(B306="","科目を選んでください",IF(AND(D306&lt;&gt;"",E306&lt;&gt;""),"収入と支払は別の行に書きます",IF(A306="","日付を入れてください",""))))</f>
      </c>
    </row>
  </sheetData>
  <sheetProtection sheet="1" formatColumns="0"/>
  <dataValidations count="3">
    <dataValidation type="custom" allowBlank="1" showErrorMessage="1" errorTitle="年月日" error="この年度（4月1日〜3月31日）の日付を入れてください" sqref="A7:A306">
      <formula1>AND(A7&gt;=DATE(年度,4,1),A7&lt;=DATE(年度+1,3,31))</formula1>
    </dataValidation>
    <dataValidation type="list" allowBlank="1" showErrorMessage="1" errorTitle="科目" error="科目は一覧から選んでください" sqref="B7:B306">
      <formula1>'最初に入れる'!$E$12:$E$37</formula1>
    </dataValidation>
    <dataValidation type="whole" operator="greaterThanOrEqual" allowBlank="1" showErrorMessage="1" errorTitle="金額" error="0 以上の整数（円）を入れてください" sqref="D7:E306">
      <formula1>0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H306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0" customWidth="1"/>
    <col min="3" max="3" width="34" customWidth="1"/>
    <col min="4" max="6" width="12" customWidth="1"/>
    <col min="7" max="7" width="11" customWidth="1"/>
    <col min="8" max="8" width="30" customWidth="1"/>
  </cols>
  <sheetData>
    <row r="1" ht="26" customHeight="1" spans="1:1" x14ac:dyDescent="0.25">
      <c r="A1" s="1">
        <f>'最初に入れる'!B3&amp;" "&amp;'最初に入れる'!B4&amp;"年度 通帳出納帳"</f>
      </c>
    </row>
    <row r="2" spans="1:1" x14ac:dyDescent="0.25">
      <c r="A2" s="6" t="s">
        <v>141</v>
      </c>
    </row>
    <row r="3" spans="5:6" x14ac:dyDescent="0.25">
      <c r="E3" s="25" t="s">
        <v>120</v>
      </c>
      <c r="F3" s="14">
        <f>N('最初に入れる'!B7)+SUM(D7:D306)-SUM(E7:E306)</f>
      </c>
    </row>
    <row r="5" ht="32" customHeight="1" spans="1:8" x14ac:dyDescent="0.25">
      <c r="A5" s="3" t="s">
        <v>121</v>
      </c>
      <c r="B5" s="3" t="s">
        <v>122</v>
      </c>
      <c r="C5" s="3" t="s">
        <v>123</v>
      </c>
      <c r="D5" s="3" t="s">
        <v>124</v>
      </c>
      <c r="E5" s="3" t="s">
        <v>125</v>
      </c>
      <c r="F5" s="3" t="s">
        <v>126</v>
      </c>
      <c r="G5" s="3" t="s">
        <v>127</v>
      </c>
      <c r="H5" s="3" t="s">
        <v>128</v>
      </c>
    </row>
    <row r="6" spans="1:8" x14ac:dyDescent="0.25">
      <c r="A6" s="7"/>
      <c r="B6" s="7"/>
      <c r="C6" s="7" t="s">
        <v>44</v>
      </c>
      <c r="D6" s="11">
        <f>N('最初に入れる'!B7)</f>
      </c>
      <c r="E6" s="7"/>
      <c r="F6" s="11">
        <f>D6</f>
      </c>
      <c r="G6" s="7"/>
      <c r="H6" s="7"/>
    </row>
    <row r="7" spans="1:8" x14ac:dyDescent="0.25">
      <c r="A7" s="20">
        <v>46132</v>
      </c>
      <c r="B7" s="8" t="s">
        <v>88</v>
      </c>
      <c r="C7" s="8" t="s">
        <v>142</v>
      </c>
      <c r="D7" s="10"/>
      <c r="E7" s="10">
        <v>30000</v>
      </c>
      <c r="F7" s="11">
        <f>IF(AND(D7="",E7=""),"",$D$6+SUM($D$7:D7)-SUM($E$7:E7))</f>
      </c>
      <c r="G7" s="15"/>
      <c r="H7" s="26">
        <f>IF(AND(D7="",E7=""),IF(OR(A7&lt;&gt;"",B7&lt;&gt;""),"金額が入っていません",""),IF(B7="","科目を選んでください",IF(AND(D7&lt;&gt;"",E7&lt;&gt;""),"収入と支払は別の行に書きます",IF(A7="","日付を入れてください",""))))</f>
      </c>
    </row>
    <row r="8" spans="1:8" x14ac:dyDescent="0.25">
      <c r="A8" s="20">
        <v>46162</v>
      </c>
      <c r="B8" s="8" t="s">
        <v>53</v>
      </c>
      <c r="C8" s="8" t="s">
        <v>143</v>
      </c>
      <c r="D8" s="10">
        <v>613800</v>
      </c>
      <c r="E8" s="10"/>
      <c r="F8" s="11">
        <f>IF(AND(D8="",E8=""),"",$D$6+SUM($D$7:D8)-SUM($E$7:E8))</f>
      </c>
      <c r="G8" s="15"/>
      <c r="H8" s="26">
        <f>IF(AND(D8="",E8=""),IF(OR(A8&lt;&gt;"",B8&lt;&gt;""),"金額が入っていません",""),IF(B8="","科目を選んでください",IF(AND(D8&lt;&gt;"",E8&lt;&gt;""),"収入と支払は別の行に書きます",IF(A8="","日付を入れてください",""))))</f>
      </c>
    </row>
    <row r="9" spans="1:8" x14ac:dyDescent="0.25">
      <c r="A9" s="20">
        <v>46174</v>
      </c>
      <c r="B9" s="8" t="s">
        <v>88</v>
      </c>
      <c r="C9" s="8" t="s">
        <v>142</v>
      </c>
      <c r="D9" s="10"/>
      <c r="E9" s="10">
        <v>100000</v>
      </c>
      <c r="F9" s="11">
        <f>IF(AND(D9="",E9=""),"",$D$6+SUM($D$7:D9)-SUM($E$7:E9))</f>
      </c>
      <c r="G9" s="15"/>
      <c r="H9" s="26">
        <f>IF(AND(D9="",E9=""),IF(OR(A9&lt;&gt;"",B9&lt;&gt;""),"金額が入っていません",""),IF(B9="","科目を選んでください",IF(AND(D9&lt;&gt;"",E9&lt;&gt;""),"収入と支払は別の行に書きます",IF(A9="","日付を入れてください",""))))</f>
      </c>
    </row>
    <row r="10" spans="1:8" x14ac:dyDescent="0.25">
      <c r="A10" s="20">
        <v>46183</v>
      </c>
      <c r="B10" s="8" t="s">
        <v>72</v>
      </c>
      <c r="C10" s="8" t="s">
        <v>144</v>
      </c>
      <c r="D10" s="10"/>
      <c r="E10" s="10">
        <v>88000</v>
      </c>
      <c r="F10" s="11">
        <f>IF(AND(D10="",E10=""),"",$D$6+SUM($D$7:D10)-SUM($E$7:E10))</f>
      </c>
      <c r="G10" s="15" t="s">
        <v>145</v>
      </c>
      <c r="H10" s="26">
        <f>IF(AND(D10="",E10=""),IF(OR(A10&lt;&gt;"",B10&lt;&gt;""),"金額が入っていません",""),IF(B10="","科目を選んでください",IF(AND(D10&lt;&gt;"",E10&lt;&gt;""),"収入と支払は別の行に書きます",IF(A10="","日付を入れてください",""))))</f>
      </c>
    </row>
    <row r="11" spans="1:8" x14ac:dyDescent="0.25">
      <c r="A11" s="20">
        <v>46218</v>
      </c>
      <c r="B11" s="8" t="s">
        <v>81</v>
      </c>
      <c r="C11" s="8" t="s">
        <v>146</v>
      </c>
      <c r="D11" s="10"/>
      <c r="E11" s="10">
        <v>100000</v>
      </c>
      <c r="F11" s="11">
        <f>IF(AND(D11="",E11=""),"",$D$6+SUM($D$7:D11)-SUM($E$7:E11))</f>
      </c>
      <c r="G11" s="15" t="s">
        <v>147</v>
      </c>
      <c r="H11" s="26">
        <f>IF(AND(D11="",E11=""),IF(OR(A11&lt;&gt;"",B11&lt;&gt;""),"金額が入っていません",""),IF(B11="","科目を選んでください",IF(AND(D11&lt;&gt;"",E11&lt;&gt;""),"収入と支払は別の行に書きます",IF(A11="","日付を入れてください",""))))</f>
      </c>
    </row>
    <row r="12" spans="1:8" x14ac:dyDescent="0.25">
      <c r="A12" s="20">
        <v>46275</v>
      </c>
      <c r="B12" s="8" t="s">
        <v>53</v>
      </c>
      <c r="C12" s="8" t="s">
        <v>148</v>
      </c>
      <c r="D12" s="10">
        <v>1800</v>
      </c>
      <c r="E12" s="10"/>
      <c r="F12" s="11">
        <f>IF(AND(D12="",E12=""),"",$D$6+SUM($D$7:D12)-SUM($E$7:E12))</f>
      </c>
      <c r="G12" s="15"/>
      <c r="H12" s="26">
        <f>IF(AND(D12="",E12=""),IF(OR(A12&lt;&gt;"",B12&lt;&gt;""),"金額が入っていません",""),IF(B12="","科目を選んでください",IF(AND(D12&lt;&gt;"",E12&lt;&gt;""),"収入と支払は別の行に書きます",IF(A12="","日付を入れてください",""))))</f>
      </c>
    </row>
    <row r="13" spans="1:8" x14ac:dyDescent="0.25">
      <c r="A13" s="20">
        <v>46331</v>
      </c>
      <c r="B13" s="8" t="s">
        <v>69</v>
      </c>
      <c r="C13" s="8" t="s">
        <v>149</v>
      </c>
      <c r="D13" s="10"/>
      <c r="E13" s="10">
        <v>26000</v>
      </c>
      <c r="F13" s="11">
        <f>IF(AND(D13="",E13=""),"",$D$6+SUM($D$7:D13)-SUM($E$7:E13))</f>
      </c>
      <c r="G13" s="15" t="s">
        <v>150</v>
      </c>
      <c r="H13" s="26">
        <f>IF(AND(D13="",E13=""),IF(OR(A13&lt;&gt;"",B13&lt;&gt;""),"金額が入っていません",""),IF(B13="","科目を選んでください",IF(AND(D13&lt;&gt;"",E13&lt;&gt;""),"収入と支払は別の行に書きます",IF(A13="","日付を入れてください",""))))</f>
      </c>
    </row>
    <row r="14" spans="1:8" x14ac:dyDescent="0.25">
      <c r="A14" s="20">
        <v>46366</v>
      </c>
      <c r="B14" s="8" t="s">
        <v>72</v>
      </c>
      <c r="C14" s="8" t="s">
        <v>151</v>
      </c>
      <c r="D14" s="10"/>
      <c r="E14" s="10">
        <v>88000</v>
      </c>
      <c r="F14" s="11">
        <f>IF(AND(D14="",E14=""),"",$D$6+SUM($D$7:D14)-SUM($E$7:E14))</f>
      </c>
      <c r="G14" s="15" t="s">
        <v>152</v>
      </c>
      <c r="H14" s="26">
        <f>IF(AND(D14="",E14=""),IF(OR(A14&lt;&gt;"",B14&lt;&gt;""),"金額が入っていません",""),IF(B14="","科目を選んでください",IF(AND(D14&lt;&gt;"",E14&lt;&gt;""),"収入と支払は別の行に書きます",IF(A14="","日付を入れてください",""))))</f>
      </c>
    </row>
    <row r="15" spans="1:8" x14ac:dyDescent="0.25">
      <c r="A15" s="20">
        <v>46439</v>
      </c>
      <c r="B15" s="8" t="s">
        <v>55</v>
      </c>
      <c r="C15" s="8" t="s">
        <v>153</v>
      </c>
      <c r="D15" s="10">
        <v>45</v>
      </c>
      <c r="E15" s="10"/>
      <c r="F15" s="11">
        <f>IF(AND(D15="",E15=""),"",$D$6+SUM($D$7:D15)-SUM($E$7:E15))</f>
      </c>
      <c r="G15" s="15"/>
      <c r="H15" s="26">
        <f>IF(AND(D15="",E15=""),IF(OR(A15&lt;&gt;"",B15&lt;&gt;""),"金額が入っていません",""),IF(B15="","科目を選んでください",IF(AND(D15&lt;&gt;"",E15&lt;&gt;""),"収入と支払は別の行に書きます",IF(A15="","日付を入れてください",""))))</f>
      </c>
    </row>
    <row r="16" spans="1:8" x14ac:dyDescent="0.25">
      <c r="A16" s="20">
        <v>46444</v>
      </c>
      <c r="B16" s="8" t="s">
        <v>78</v>
      </c>
      <c r="C16" s="8" t="s">
        <v>154</v>
      </c>
      <c r="D16" s="10"/>
      <c r="E16" s="10">
        <v>84000</v>
      </c>
      <c r="F16" s="11">
        <f>IF(AND(D16="",E16=""),"",$D$6+SUM($D$7:D16)-SUM($E$7:E16))</f>
      </c>
      <c r="G16" s="15" t="s">
        <v>155</v>
      </c>
      <c r="H16" s="26">
        <f>IF(AND(D16="",E16=""),IF(OR(A16&lt;&gt;"",B16&lt;&gt;""),"金額が入っていません",""),IF(B16="","科目を選んでください",IF(AND(D16&lt;&gt;"",E16&lt;&gt;""),"収入と支払は別の行に書きます",IF(A16="","日付を入れてください",""))))</f>
      </c>
    </row>
    <row r="17" spans="1:8" x14ac:dyDescent="0.25">
      <c r="A17" s="20">
        <v>46471</v>
      </c>
      <c r="B17" s="8" t="s">
        <v>88</v>
      </c>
      <c r="C17" s="8" t="s">
        <v>156</v>
      </c>
      <c r="D17" s="10">
        <v>13000</v>
      </c>
      <c r="E17" s="10"/>
      <c r="F17" s="11">
        <f>IF(AND(D17="",E17=""),"",$D$6+SUM($D$7:D17)-SUM($E$7:E17))</f>
      </c>
      <c r="G17" s="15"/>
      <c r="H17" s="26">
        <f>IF(AND(D17="",E17=""),IF(OR(A17&lt;&gt;"",B17&lt;&gt;""),"金額が入っていません",""),IF(B17="","科目を選んでください",IF(AND(D17&lt;&gt;"",E17&lt;&gt;""),"収入と支払は別の行に書きます",IF(A17="","日付を入れてください",""))))</f>
      </c>
    </row>
    <row r="18" spans="1:8" x14ac:dyDescent="0.25">
      <c r="A18" s="20"/>
      <c r="B18" s="8"/>
      <c r="C18" s="8"/>
      <c r="D18" s="10"/>
      <c r="E18" s="10"/>
      <c r="F18" s="11">
        <f>IF(AND(D18="",E18=""),"",$D$6+SUM($D$7:D18)-SUM($E$7:E18))</f>
      </c>
      <c r="G18" s="15"/>
      <c r="H18" s="26">
        <f>IF(AND(D18="",E18=""),IF(OR(A18&lt;&gt;"",B18&lt;&gt;""),"金額が入っていません",""),IF(B18="","科目を選んでください",IF(AND(D18&lt;&gt;"",E18&lt;&gt;""),"収入と支払は別の行に書きます",IF(A18="","日付を入れてください",""))))</f>
      </c>
    </row>
    <row r="19" spans="1:8" x14ac:dyDescent="0.25">
      <c r="A19" s="20"/>
      <c r="B19" s="8"/>
      <c r="C19" s="8"/>
      <c r="D19" s="10"/>
      <c r="E19" s="10"/>
      <c r="F19" s="11">
        <f>IF(AND(D19="",E19=""),"",$D$6+SUM($D$7:D19)-SUM($E$7:E19))</f>
      </c>
      <c r="G19" s="15"/>
      <c r="H19" s="26">
        <f>IF(AND(D19="",E19=""),IF(OR(A19&lt;&gt;"",B19&lt;&gt;""),"金額が入っていません",""),IF(B19="","科目を選んでください",IF(AND(D19&lt;&gt;"",E19&lt;&gt;""),"収入と支払は別の行に書きます",IF(A19="","日付を入れてください",""))))</f>
      </c>
    </row>
    <row r="20" spans="1:8" x14ac:dyDescent="0.25">
      <c r="A20" s="20"/>
      <c r="B20" s="8"/>
      <c r="C20" s="8"/>
      <c r="D20" s="10"/>
      <c r="E20" s="10"/>
      <c r="F20" s="11">
        <f>IF(AND(D20="",E20=""),"",$D$6+SUM($D$7:D20)-SUM($E$7:E20))</f>
      </c>
      <c r="G20" s="15"/>
      <c r="H20" s="26">
        <f>IF(AND(D20="",E20=""),IF(OR(A20&lt;&gt;"",B20&lt;&gt;""),"金額が入っていません",""),IF(B20="","科目を選んでください",IF(AND(D20&lt;&gt;"",E20&lt;&gt;""),"収入と支払は別の行に書きます",IF(A20="","日付を入れてください",""))))</f>
      </c>
    </row>
    <row r="21" spans="1:8" x14ac:dyDescent="0.25">
      <c r="A21" s="20"/>
      <c r="B21" s="8"/>
      <c r="C21" s="8"/>
      <c r="D21" s="10"/>
      <c r="E21" s="10"/>
      <c r="F21" s="11">
        <f>IF(AND(D21="",E21=""),"",$D$6+SUM($D$7:D21)-SUM($E$7:E21))</f>
      </c>
      <c r="G21" s="15"/>
      <c r="H21" s="26">
        <f>IF(AND(D21="",E21=""),IF(OR(A21&lt;&gt;"",B21&lt;&gt;""),"金額が入っていません",""),IF(B21="","科目を選んでください",IF(AND(D21&lt;&gt;"",E21&lt;&gt;""),"収入と支払は別の行に書きます",IF(A21="","日付を入れてください",""))))</f>
      </c>
    </row>
    <row r="22" spans="1:8" x14ac:dyDescent="0.25">
      <c r="A22" s="20"/>
      <c r="B22" s="8"/>
      <c r="C22" s="8"/>
      <c r="D22" s="10"/>
      <c r="E22" s="10"/>
      <c r="F22" s="11">
        <f>IF(AND(D22="",E22=""),"",$D$6+SUM($D$7:D22)-SUM($E$7:E22))</f>
      </c>
      <c r="G22" s="15"/>
      <c r="H22" s="26">
        <f>IF(AND(D22="",E22=""),IF(OR(A22&lt;&gt;"",B22&lt;&gt;""),"金額が入っていません",""),IF(B22="","科目を選んでください",IF(AND(D22&lt;&gt;"",E22&lt;&gt;""),"収入と支払は別の行に書きます",IF(A22="","日付を入れてください",""))))</f>
      </c>
    </row>
    <row r="23" spans="1:8" x14ac:dyDescent="0.25">
      <c r="A23" s="20"/>
      <c r="B23" s="8"/>
      <c r="C23" s="8"/>
      <c r="D23" s="10"/>
      <c r="E23" s="10"/>
      <c r="F23" s="11">
        <f>IF(AND(D23="",E23=""),"",$D$6+SUM($D$7:D23)-SUM($E$7:E23))</f>
      </c>
      <c r="G23" s="15"/>
      <c r="H23" s="26">
        <f>IF(AND(D23="",E23=""),IF(OR(A23&lt;&gt;"",B23&lt;&gt;""),"金額が入っていません",""),IF(B23="","科目を選んでください",IF(AND(D23&lt;&gt;"",E23&lt;&gt;""),"収入と支払は別の行に書きます",IF(A23="","日付を入れてください",""))))</f>
      </c>
    </row>
    <row r="24" spans="1:8" x14ac:dyDescent="0.25">
      <c r="A24" s="20"/>
      <c r="B24" s="8"/>
      <c r="C24" s="8"/>
      <c r="D24" s="10"/>
      <c r="E24" s="10"/>
      <c r="F24" s="11">
        <f>IF(AND(D24="",E24=""),"",$D$6+SUM($D$7:D24)-SUM($E$7:E24))</f>
      </c>
      <c r="G24" s="15"/>
      <c r="H24" s="26">
        <f>IF(AND(D24="",E24=""),IF(OR(A24&lt;&gt;"",B24&lt;&gt;""),"金額が入っていません",""),IF(B24="","科目を選んでください",IF(AND(D24&lt;&gt;"",E24&lt;&gt;""),"収入と支払は別の行に書きます",IF(A24="","日付を入れてください",""))))</f>
      </c>
    </row>
    <row r="25" spans="1:8" x14ac:dyDescent="0.25">
      <c r="A25" s="20"/>
      <c r="B25" s="8"/>
      <c r="C25" s="8"/>
      <c r="D25" s="10"/>
      <c r="E25" s="10"/>
      <c r="F25" s="11">
        <f>IF(AND(D25="",E25=""),"",$D$6+SUM($D$7:D25)-SUM($E$7:E25))</f>
      </c>
      <c r="G25" s="15"/>
      <c r="H25" s="26">
        <f>IF(AND(D25="",E25=""),IF(OR(A25&lt;&gt;"",B25&lt;&gt;""),"金額が入っていません",""),IF(B25="","科目を選んでください",IF(AND(D25&lt;&gt;"",E25&lt;&gt;""),"収入と支払は別の行に書きます",IF(A25="","日付を入れてください",""))))</f>
      </c>
    </row>
    <row r="26" spans="1:8" x14ac:dyDescent="0.25">
      <c r="A26" s="20"/>
      <c r="B26" s="8"/>
      <c r="C26" s="8"/>
      <c r="D26" s="10"/>
      <c r="E26" s="10"/>
      <c r="F26" s="11">
        <f>IF(AND(D26="",E26=""),"",$D$6+SUM($D$7:D26)-SUM($E$7:E26))</f>
      </c>
      <c r="G26" s="15"/>
      <c r="H26" s="26">
        <f>IF(AND(D26="",E26=""),IF(OR(A26&lt;&gt;"",B26&lt;&gt;""),"金額が入っていません",""),IF(B26="","科目を選んでください",IF(AND(D26&lt;&gt;"",E26&lt;&gt;""),"収入と支払は別の行に書きます",IF(A26="","日付を入れてください",""))))</f>
      </c>
    </row>
    <row r="27" spans="1:8" x14ac:dyDescent="0.25">
      <c r="A27" s="20"/>
      <c r="B27" s="8"/>
      <c r="C27" s="8"/>
      <c r="D27" s="10"/>
      <c r="E27" s="10"/>
      <c r="F27" s="11">
        <f>IF(AND(D27="",E27=""),"",$D$6+SUM($D$7:D27)-SUM($E$7:E27))</f>
      </c>
      <c r="G27" s="15"/>
      <c r="H27" s="26">
        <f>IF(AND(D27="",E27=""),IF(OR(A27&lt;&gt;"",B27&lt;&gt;""),"金額が入っていません",""),IF(B27="","科目を選んでください",IF(AND(D27&lt;&gt;"",E27&lt;&gt;""),"収入と支払は別の行に書きます",IF(A27="","日付を入れてください",""))))</f>
      </c>
    </row>
    <row r="28" spans="1:8" x14ac:dyDescent="0.25">
      <c r="A28" s="20"/>
      <c r="B28" s="8"/>
      <c r="C28" s="8"/>
      <c r="D28" s="10"/>
      <c r="E28" s="10"/>
      <c r="F28" s="11">
        <f>IF(AND(D28="",E28=""),"",$D$6+SUM($D$7:D28)-SUM($E$7:E28))</f>
      </c>
      <c r="G28" s="15"/>
      <c r="H28" s="26">
        <f>IF(AND(D28="",E28=""),IF(OR(A28&lt;&gt;"",B28&lt;&gt;""),"金額が入っていません",""),IF(B28="","科目を選んでください",IF(AND(D28&lt;&gt;"",E28&lt;&gt;""),"収入と支払は別の行に書きます",IF(A28="","日付を入れてください",""))))</f>
      </c>
    </row>
    <row r="29" spans="1:8" x14ac:dyDescent="0.25">
      <c r="A29" s="20"/>
      <c r="B29" s="8"/>
      <c r="C29" s="8"/>
      <c r="D29" s="10"/>
      <c r="E29" s="10"/>
      <c r="F29" s="11">
        <f>IF(AND(D29="",E29=""),"",$D$6+SUM($D$7:D29)-SUM($E$7:E29))</f>
      </c>
      <c r="G29" s="15"/>
      <c r="H29" s="26">
        <f>IF(AND(D29="",E29=""),IF(OR(A29&lt;&gt;"",B29&lt;&gt;""),"金額が入っていません",""),IF(B29="","科目を選んでください",IF(AND(D29&lt;&gt;"",E29&lt;&gt;""),"収入と支払は別の行に書きます",IF(A29="","日付を入れてください",""))))</f>
      </c>
    </row>
    <row r="30" spans="1:8" x14ac:dyDescent="0.25">
      <c r="A30" s="20"/>
      <c r="B30" s="8"/>
      <c r="C30" s="8"/>
      <c r="D30" s="10"/>
      <c r="E30" s="10"/>
      <c r="F30" s="11">
        <f>IF(AND(D30="",E30=""),"",$D$6+SUM($D$7:D30)-SUM($E$7:E30))</f>
      </c>
      <c r="G30" s="15"/>
      <c r="H30" s="26">
        <f>IF(AND(D30="",E30=""),IF(OR(A30&lt;&gt;"",B30&lt;&gt;""),"金額が入っていません",""),IF(B30="","科目を選んでください",IF(AND(D30&lt;&gt;"",E30&lt;&gt;""),"収入と支払は別の行に書きます",IF(A30="","日付を入れてください",""))))</f>
      </c>
    </row>
    <row r="31" spans="1:8" x14ac:dyDescent="0.25">
      <c r="A31" s="20"/>
      <c r="B31" s="8"/>
      <c r="C31" s="8"/>
      <c r="D31" s="10"/>
      <c r="E31" s="10"/>
      <c r="F31" s="11">
        <f>IF(AND(D31="",E31=""),"",$D$6+SUM($D$7:D31)-SUM($E$7:E31))</f>
      </c>
      <c r="G31" s="15"/>
      <c r="H31" s="26">
        <f>IF(AND(D31="",E31=""),IF(OR(A31&lt;&gt;"",B31&lt;&gt;""),"金額が入っていません",""),IF(B31="","科目を選んでください",IF(AND(D31&lt;&gt;"",E31&lt;&gt;""),"収入と支払は別の行に書きます",IF(A31="","日付を入れてください",""))))</f>
      </c>
    </row>
    <row r="32" spans="1:8" x14ac:dyDescent="0.25">
      <c r="A32" s="20"/>
      <c r="B32" s="8"/>
      <c r="C32" s="8"/>
      <c r="D32" s="10"/>
      <c r="E32" s="10"/>
      <c r="F32" s="11">
        <f>IF(AND(D32="",E32=""),"",$D$6+SUM($D$7:D32)-SUM($E$7:E32))</f>
      </c>
      <c r="G32" s="15"/>
      <c r="H32" s="26">
        <f>IF(AND(D32="",E32=""),IF(OR(A32&lt;&gt;"",B32&lt;&gt;""),"金額が入っていません",""),IF(B32="","科目を選んでください",IF(AND(D32&lt;&gt;"",E32&lt;&gt;""),"収入と支払は別の行に書きます",IF(A32="","日付を入れてください",""))))</f>
      </c>
    </row>
    <row r="33" spans="1:8" x14ac:dyDescent="0.25">
      <c r="A33" s="20"/>
      <c r="B33" s="8"/>
      <c r="C33" s="8"/>
      <c r="D33" s="10"/>
      <c r="E33" s="10"/>
      <c r="F33" s="11">
        <f>IF(AND(D33="",E33=""),"",$D$6+SUM($D$7:D33)-SUM($E$7:E33))</f>
      </c>
      <c r="G33" s="15"/>
      <c r="H33" s="26">
        <f>IF(AND(D33="",E33=""),IF(OR(A33&lt;&gt;"",B33&lt;&gt;""),"金額が入っていません",""),IF(B33="","科目を選んでください",IF(AND(D33&lt;&gt;"",E33&lt;&gt;""),"収入と支払は別の行に書きます",IF(A33="","日付を入れてください",""))))</f>
      </c>
    </row>
    <row r="34" spans="1:8" x14ac:dyDescent="0.25">
      <c r="A34" s="20"/>
      <c r="B34" s="8"/>
      <c r="C34" s="8"/>
      <c r="D34" s="10"/>
      <c r="E34" s="10"/>
      <c r="F34" s="11">
        <f>IF(AND(D34="",E34=""),"",$D$6+SUM($D$7:D34)-SUM($E$7:E34))</f>
      </c>
      <c r="G34" s="15"/>
      <c r="H34" s="26">
        <f>IF(AND(D34="",E34=""),IF(OR(A34&lt;&gt;"",B34&lt;&gt;""),"金額が入っていません",""),IF(B34="","科目を選んでください",IF(AND(D34&lt;&gt;"",E34&lt;&gt;""),"収入と支払は別の行に書きます",IF(A34="","日付を入れてください",""))))</f>
      </c>
    </row>
    <row r="35" spans="1:8" x14ac:dyDescent="0.25">
      <c r="A35" s="20"/>
      <c r="B35" s="8"/>
      <c r="C35" s="8"/>
      <c r="D35" s="10"/>
      <c r="E35" s="10"/>
      <c r="F35" s="11">
        <f>IF(AND(D35="",E35=""),"",$D$6+SUM($D$7:D35)-SUM($E$7:E35))</f>
      </c>
      <c r="G35" s="15"/>
      <c r="H35" s="26">
        <f>IF(AND(D35="",E35=""),IF(OR(A35&lt;&gt;"",B35&lt;&gt;""),"金額が入っていません",""),IF(B35="","科目を選んでください",IF(AND(D35&lt;&gt;"",E35&lt;&gt;""),"収入と支払は別の行に書きます",IF(A35="","日付を入れてください",""))))</f>
      </c>
    </row>
    <row r="36" spans="1:8" x14ac:dyDescent="0.25">
      <c r="A36" s="20"/>
      <c r="B36" s="8"/>
      <c r="C36" s="8"/>
      <c r="D36" s="10"/>
      <c r="E36" s="10"/>
      <c r="F36" s="11">
        <f>IF(AND(D36="",E36=""),"",$D$6+SUM($D$7:D36)-SUM($E$7:E36))</f>
      </c>
      <c r="G36" s="15"/>
      <c r="H36" s="26">
        <f>IF(AND(D36="",E36=""),IF(OR(A36&lt;&gt;"",B36&lt;&gt;""),"金額が入っていません",""),IF(B36="","科目を選んでください",IF(AND(D36&lt;&gt;"",E36&lt;&gt;""),"収入と支払は別の行に書きます",IF(A36="","日付を入れてください",""))))</f>
      </c>
    </row>
    <row r="37" spans="1:8" x14ac:dyDescent="0.25">
      <c r="A37" s="20"/>
      <c r="B37" s="8"/>
      <c r="C37" s="8"/>
      <c r="D37" s="10"/>
      <c r="E37" s="10"/>
      <c r="F37" s="11">
        <f>IF(AND(D37="",E37=""),"",$D$6+SUM($D$7:D37)-SUM($E$7:E37))</f>
      </c>
      <c r="G37" s="15"/>
      <c r="H37" s="26">
        <f>IF(AND(D37="",E37=""),IF(OR(A37&lt;&gt;"",B37&lt;&gt;""),"金額が入っていません",""),IF(B37="","科目を選んでください",IF(AND(D37&lt;&gt;"",E37&lt;&gt;""),"収入と支払は別の行に書きます",IF(A37="","日付を入れてください",""))))</f>
      </c>
    </row>
    <row r="38" spans="1:8" x14ac:dyDescent="0.25">
      <c r="A38" s="20"/>
      <c r="B38" s="8"/>
      <c r="C38" s="8"/>
      <c r="D38" s="10"/>
      <c r="E38" s="10"/>
      <c r="F38" s="11">
        <f>IF(AND(D38="",E38=""),"",$D$6+SUM($D$7:D38)-SUM($E$7:E38))</f>
      </c>
      <c r="G38" s="15"/>
      <c r="H38" s="26">
        <f>IF(AND(D38="",E38=""),IF(OR(A38&lt;&gt;"",B38&lt;&gt;""),"金額が入っていません",""),IF(B38="","科目を選んでください",IF(AND(D38&lt;&gt;"",E38&lt;&gt;""),"収入と支払は別の行に書きます",IF(A38="","日付を入れてください",""))))</f>
      </c>
    </row>
    <row r="39" spans="1:8" x14ac:dyDescent="0.25">
      <c r="A39" s="20"/>
      <c r="B39" s="8"/>
      <c r="C39" s="8"/>
      <c r="D39" s="10"/>
      <c r="E39" s="10"/>
      <c r="F39" s="11">
        <f>IF(AND(D39="",E39=""),"",$D$6+SUM($D$7:D39)-SUM($E$7:E39))</f>
      </c>
      <c r="G39" s="15"/>
      <c r="H39" s="26">
        <f>IF(AND(D39="",E39=""),IF(OR(A39&lt;&gt;"",B39&lt;&gt;""),"金額が入っていません",""),IF(B39="","科目を選んでください",IF(AND(D39&lt;&gt;"",E39&lt;&gt;""),"収入と支払は別の行に書きます",IF(A39="","日付を入れてください",""))))</f>
      </c>
    </row>
    <row r="40" spans="1:8" x14ac:dyDescent="0.25">
      <c r="A40" s="20"/>
      <c r="B40" s="8"/>
      <c r="C40" s="8"/>
      <c r="D40" s="10"/>
      <c r="E40" s="10"/>
      <c r="F40" s="11">
        <f>IF(AND(D40="",E40=""),"",$D$6+SUM($D$7:D40)-SUM($E$7:E40))</f>
      </c>
      <c r="G40" s="15"/>
      <c r="H40" s="26">
        <f>IF(AND(D40="",E40=""),IF(OR(A40&lt;&gt;"",B40&lt;&gt;""),"金額が入っていません",""),IF(B40="","科目を選んでください",IF(AND(D40&lt;&gt;"",E40&lt;&gt;""),"収入と支払は別の行に書きます",IF(A40="","日付を入れてください",""))))</f>
      </c>
    </row>
    <row r="41" spans="1:8" x14ac:dyDescent="0.25">
      <c r="A41" s="20"/>
      <c r="B41" s="8"/>
      <c r="C41" s="8"/>
      <c r="D41" s="10"/>
      <c r="E41" s="10"/>
      <c r="F41" s="11">
        <f>IF(AND(D41="",E41=""),"",$D$6+SUM($D$7:D41)-SUM($E$7:E41))</f>
      </c>
      <c r="G41" s="15"/>
      <c r="H41" s="26">
        <f>IF(AND(D41="",E41=""),IF(OR(A41&lt;&gt;"",B41&lt;&gt;""),"金額が入っていません",""),IF(B41="","科目を選んでください",IF(AND(D41&lt;&gt;"",E41&lt;&gt;""),"収入と支払は別の行に書きます",IF(A41="","日付を入れてください",""))))</f>
      </c>
    </row>
    <row r="42" spans="1:8" x14ac:dyDescent="0.25">
      <c r="A42" s="20"/>
      <c r="B42" s="8"/>
      <c r="C42" s="8"/>
      <c r="D42" s="10"/>
      <c r="E42" s="10"/>
      <c r="F42" s="11">
        <f>IF(AND(D42="",E42=""),"",$D$6+SUM($D$7:D42)-SUM($E$7:E42))</f>
      </c>
      <c r="G42" s="15"/>
      <c r="H42" s="26">
        <f>IF(AND(D42="",E42=""),IF(OR(A42&lt;&gt;"",B42&lt;&gt;""),"金額が入っていません",""),IF(B42="","科目を選んでください",IF(AND(D42&lt;&gt;"",E42&lt;&gt;""),"収入と支払は別の行に書きます",IF(A42="","日付を入れてください",""))))</f>
      </c>
    </row>
    <row r="43" spans="1:8" x14ac:dyDescent="0.25">
      <c r="A43" s="20"/>
      <c r="B43" s="8"/>
      <c r="C43" s="8"/>
      <c r="D43" s="10"/>
      <c r="E43" s="10"/>
      <c r="F43" s="11">
        <f>IF(AND(D43="",E43=""),"",$D$6+SUM($D$7:D43)-SUM($E$7:E43))</f>
      </c>
      <c r="G43" s="15"/>
      <c r="H43" s="26">
        <f>IF(AND(D43="",E43=""),IF(OR(A43&lt;&gt;"",B43&lt;&gt;""),"金額が入っていません",""),IF(B43="","科目を選んでください",IF(AND(D43&lt;&gt;"",E43&lt;&gt;""),"収入と支払は別の行に書きます",IF(A43="","日付を入れてください",""))))</f>
      </c>
    </row>
    <row r="44" spans="1:8" x14ac:dyDescent="0.25">
      <c r="A44" s="20"/>
      <c r="B44" s="8"/>
      <c r="C44" s="8"/>
      <c r="D44" s="10"/>
      <c r="E44" s="10"/>
      <c r="F44" s="11">
        <f>IF(AND(D44="",E44=""),"",$D$6+SUM($D$7:D44)-SUM($E$7:E44))</f>
      </c>
      <c r="G44" s="15"/>
      <c r="H44" s="26">
        <f>IF(AND(D44="",E44=""),IF(OR(A44&lt;&gt;"",B44&lt;&gt;""),"金額が入っていません",""),IF(B44="","科目を選んでください",IF(AND(D44&lt;&gt;"",E44&lt;&gt;""),"収入と支払は別の行に書きます",IF(A44="","日付を入れてください",""))))</f>
      </c>
    </row>
    <row r="45" spans="1:8" x14ac:dyDescent="0.25">
      <c r="A45" s="20"/>
      <c r="B45" s="8"/>
      <c r="C45" s="8"/>
      <c r="D45" s="10"/>
      <c r="E45" s="10"/>
      <c r="F45" s="11">
        <f>IF(AND(D45="",E45=""),"",$D$6+SUM($D$7:D45)-SUM($E$7:E45))</f>
      </c>
      <c r="G45" s="15"/>
      <c r="H45" s="26">
        <f>IF(AND(D45="",E45=""),IF(OR(A45&lt;&gt;"",B45&lt;&gt;""),"金額が入っていません",""),IF(B45="","科目を選んでください",IF(AND(D45&lt;&gt;"",E45&lt;&gt;""),"収入と支払は別の行に書きます",IF(A45="","日付を入れてください",""))))</f>
      </c>
    </row>
    <row r="46" spans="1:8" x14ac:dyDescent="0.25">
      <c r="A46" s="20"/>
      <c r="B46" s="8"/>
      <c r="C46" s="8"/>
      <c r="D46" s="10"/>
      <c r="E46" s="10"/>
      <c r="F46" s="11">
        <f>IF(AND(D46="",E46=""),"",$D$6+SUM($D$7:D46)-SUM($E$7:E46))</f>
      </c>
      <c r="G46" s="15"/>
      <c r="H46" s="26">
        <f>IF(AND(D46="",E46=""),IF(OR(A46&lt;&gt;"",B46&lt;&gt;""),"金額が入っていません",""),IF(B46="","科目を選んでください",IF(AND(D46&lt;&gt;"",E46&lt;&gt;""),"収入と支払は別の行に書きます",IF(A46="","日付を入れてください",""))))</f>
      </c>
    </row>
    <row r="47" spans="1:8" x14ac:dyDescent="0.25">
      <c r="A47" s="20"/>
      <c r="B47" s="8"/>
      <c r="C47" s="8"/>
      <c r="D47" s="10"/>
      <c r="E47" s="10"/>
      <c r="F47" s="11">
        <f>IF(AND(D47="",E47=""),"",$D$6+SUM($D$7:D47)-SUM($E$7:E47))</f>
      </c>
      <c r="G47" s="15"/>
      <c r="H47" s="26">
        <f>IF(AND(D47="",E47=""),IF(OR(A47&lt;&gt;"",B47&lt;&gt;""),"金額が入っていません",""),IF(B47="","科目を選んでください",IF(AND(D47&lt;&gt;"",E47&lt;&gt;""),"収入と支払は別の行に書きます",IF(A47="","日付を入れてください",""))))</f>
      </c>
    </row>
    <row r="48" spans="1:8" x14ac:dyDescent="0.25">
      <c r="A48" s="20"/>
      <c r="B48" s="8"/>
      <c r="C48" s="8"/>
      <c r="D48" s="10"/>
      <c r="E48" s="10"/>
      <c r="F48" s="11">
        <f>IF(AND(D48="",E48=""),"",$D$6+SUM($D$7:D48)-SUM($E$7:E48))</f>
      </c>
      <c r="G48" s="15"/>
      <c r="H48" s="26">
        <f>IF(AND(D48="",E48=""),IF(OR(A48&lt;&gt;"",B48&lt;&gt;""),"金額が入っていません",""),IF(B48="","科目を選んでください",IF(AND(D48&lt;&gt;"",E48&lt;&gt;""),"収入と支払は別の行に書きます",IF(A48="","日付を入れてください",""))))</f>
      </c>
    </row>
    <row r="49" spans="1:8" x14ac:dyDescent="0.25">
      <c r="A49" s="20"/>
      <c r="B49" s="8"/>
      <c r="C49" s="8"/>
      <c r="D49" s="10"/>
      <c r="E49" s="10"/>
      <c r="F49" s="11">
        <f>IF(AND(D49="",E49=""),"",$D$6+SUM($D$7:D49)-SUM($E$7:E49))</f>
      </c>
      <c r="G49" s="15"/>
      <c r="H49" s="26">
        <f>IF(AND(D49="",E49=""),IF(OR(A49&lt;&gt;"",B49&lt;&gt;""),"金額が入っていません",""),IF(B49="","科目を選んでください",IF(AND(D49&lt;&gt;"",E49&lt;&gt;""),"収入と支払は別の行に書きます",IF(A49="","日付を入れてください",""))))</f>
      </c>
    </row>
    <row r="50" spans="1:8" x14ac:dyDescent="0.25">
      <c r="A50" s="20"/>
      <c r="B50" s="8"/>
      <c r="C50" s="8"/>
      <c r="D50" s="10"/>
      <c r="E50" s="10"/>
      <c r="F50" s="11">
        <f>IF(AND(D50="",E50=""),"",$D$6+SUM($D$7:D50)-SUM($E$7:E50))</f>
      </c>
      <c r="G50" s="15"/>
      <c r="H50" s="26">
        <f>IF(AND(D50="",E50=""),IF(OR(A50&lt;&gt;"",B50&lt;&gt;""),"金額が入っていません",""),IF(B50="","科目を選んでください",IF(AND(D50&lt;&gt;"",E50&lt;&gt;""),"収入と支払は別の行に書きます",IF(A50="","日付を入れてください",""))))</f>
      </c>
    </row>
    <row r="51" spans="1:8" x14ac:dyDescent="0.25">
      <c r="A51" s="20"/>
      <c r="B51" s="8"/>
      <c r="C51" s="8"/>
      <c r="D51" s="10"/>
      <c r="E51" s="10"/>
      <c r="F51" s="11">
        <f>IF(AND(D51="",E51=""),"",$D$6+SUM($D$7:D51)-SUM($E$7:E51))</f>
      </c>
      <c r="G51" s="15"/>
      <c r="H51" s="26">
        <f>IF(AND(D51="",E51=""),IF(OR(A51&lt;&gt;"",B51&lt;&gt;""),"金額が入っていません",""),IF(B51="","科目を選んでください",IF(AND(D51&lt;&gt;"",E51&lt;&gt;""),"収入と支払は別の行に書きます",IF(A51="","日付を入れてください",""))))</f>
      </c>
    </row>
    <row r="52" spans="1:8" x14ac:dyDescent="0.25">
      <c r="A52" s="20"/>
      <c r="B52" s="8"/>
      <c r="C52" s="8"/>
      <c r="D52" s="10"/>
      <c r="E52" s="10"/>
      <c r="F52" s="11">
        <f>IF(AND(D52="",E52=""),"",$D$6+SUM($D$7:D52)-SUM($E$7:E52))</f>
      </c>
      <c r="G52" s="15"/>
      <c r="H52" s="26">
        <f>IF(AND(D52="",E52=""),IF(OR(A52&lt;&gt;"",B52&lt;&gt;""),"金額が入っていません",""),IF(B52="","科目を選んでください",IF(AND(D52&lt;&gt;"",E52&lt;&gt;""),"収入と支払は別の行に書きます",IF(A52="","日付を入れてください",""))))</f>
      </c>
    </row>
    <row r="53" spans="1:8" x14ac:dyDescent="0.25">
      <c r="A53" s="20"/>
      <c r="B53" s="8"/>
      <c r="C53" s="8"/>
      <c r="D53" s="10"/>
      <c r="E53" s="10"/>
      <c r="F53" s="11">
        <f>IF(AND(D53="",E53=""),"",$D$6+SUM($D$7:D53)-SUM($E$7:E53))</f>
      </c>
      <c r="G53" s="15"/>
      <c r="H53" s="26">
        <f>IF(AND(D53="",E53=""),IF(OR(A53&lt;&gt;"",B53&lt;&gt;""),"金額が入っていません",""),IF(B53="","科目を選んでください",IF(AND(D53&lt;&gt;"",E53&lt;&gt;""),"収入と支払は別の行に書きます",IF(A53="","日付を入れてください",""))))</f>
      </c>
    </row>
    <row r="54" spans="1:8" x14ac:dyDescent="0.25">
      <c r="A54" s="20"/>
      <c r="B54" s="8"/>
      <c r="C54" s="8"/>
      <c r="D54" s="10"/>
      <c r="E54" s="10"/>
      <c r="F54" s="11">
        <f>IF(AND(D54="",E54=""),"",$D$6+SUM($D$7:D54)-SUM($E$7:E54))</f>
      </c>
      <c r="G54" s="15"/>
      <c r="H54" s="26">
        <f>IF(AND(D54="",E54=""),IF(OR(A54&lt;&gt;"",B54&lt;&gt;""),"金額が入っていません",""),IF(B54="","科目を選んでください",IF(AND(D54&lt;&gt;"",E54&lt;&gt;""),"収入と支払は別の行に書きます",IF(A54="","日付を入れてください",""))))</f>
      </c>
    </row>
    <row r="55" spans="1:8" x14ac:dyDescent="0.25">
      <c r="A55" s="20"/>
      <c r="B55" s="8"/>
      <c r="C55" s="8"/>
      <c r="D55" s="10"/>
      <c r="E55" s="10"/>
      <c r="F55" s="11">
        <f>IF(AND(D55="",E55=""),"",$D$6+SUM($D$7:D55)-SUM($E$7:E55))</f>
      </c>
      <c r="G55" s="15"/>
      <c r="H55" s="26">
        <f>IF(AND(D55="",E55=""),IF(OR(A55&lt;&gt;"",B55&lt;&gt;""),"金額が入っていません",""),IF(B55="","科目を選んでください",IF(AND(D55&lt;&gt;"",E55&lt;&gt;""),"収入と支払は別の行に書きます",IF(A55="","日付を入れてください",""))))</f>
      </c>
    </row>
    <row r="56" spans="1:8" x14ac:dyDescent="0.25">
      <c r="A56" s="20"/>
      <c r="B56" s="8"/>
      <c r="C56" s="8"/>
      <c r="D56" s="10"/>
      <c r="E56" s="10"/>
      <c r="F56" s="11">
        <f>IF(AND(D56="",E56=""),"",$D$6+SUM($D$7:D56)-SUM($E$7:E56))</f>
      </c>
      <c r="G56" s="15"/>
      <c r="H56" s="26">
        <f>IF(AND(D56="",E56=""),IF(OR(A56&lt;&gt;"",B56&lt;&gt;""),"金額が入っていません",""),IF(B56="","科目を選んでください",IF(AND(D56&lt;&gt;"",E56&lt;&gt;""),"収入と支払は別の行に書きます",IF(A56="","日付を入れてください",""))))</f>
      </c>
    </row>
    <row r="57" spans="1:8" x14ac:dyDescent="0.25">
      <c r="A57" s="20"/>
      <c r="B57" s="8"/>
      <c r="C57" s="8"/>
      <c r="D57" s="10"/>
      <c r="E57" s="10"/>
      <c r="F57" s="11">
        <f>IF(AND(D57="",E57=""),"",$D$6+SUM($D$7:D57)-SUM($E$7:E57))</f>
      </c>
      <c r="G57" s="15"/>
      <c r="H57" s="26">
        <f>IF(AND(D57="",E57=""),IF(OR(A57&lt;&gt;"",B57&lt;&gt;""),"金額が入っていません",""),IF(B57="","科目を選んでください",IF(AND(D57&lt;&gt;"",E57&lt;&gt;""),"収入と支払は別の行に書きます",IF(A57="","日付を入れてください",""))))</f>
      </c>
    </row>
    <row r="58" spans="1:8" x14ac:dyDescent="0.25">
      <c r="A58" s="20"/>
      <c r="B58" s="8"/>
      <c r="C58" s="8"/>
      <c r="D58" s="10"/>
      <c r="E58" s="10"/>
      <c r="F58" s="11">
        <f>IF(AND(D58="",E58=""),"",$D$6+SUM($D$7:D58)-SUM($E$7:E58))</f>
      </c>
      <c r="G58" s="15"/>
      <c r="H58" s="26">
        <f>IF(AND(D58="",E58=""),IF(OR(A58&lt;&gt;"",B58&lt;&gt;""),"金額が入っていません",""),IF(B58="","科目を選んでください",IF(AND(D58&lt;&gt;"",E58&lt;&gt;""),"収入と支払は別の行に書きます",IF(A58="","日付を入れてください",""))))</f>
      </c>
    </row>
    <row r="59" spans="1:8" x14ac:dyDescent="0.25">
      <c r="A59" s="20"/>
      <c r="B59" s="8"/>
      <c r="C59" s="8"/>
      <c r="D59" s="10"/>
      <c r="E59" s="10"/>
      <c r="F59" s="11">
        <f>IF(AND(D59="",E59=""),"",$D$6+SUM($D$7:D59)-SUM($E$7:E59))</f>
      </c>
      <c r="G59" s="15"/>
      <c r="H59" s="26">
        <f>IF(AND(D59="",E59=""),IF(OR(A59&lt;&gt;"",B59&lt;&gt;""),"金額が入っていません",""),IF(B59="","科目を選んでください",IF(AND(D59&lt;&gt;"",E59&lt;&gt;""),"収入と支払は別の行に書きます",IF(A59="","日付を入れてください",""))))</f>
      </c>
    </row>
    <row r="60" spans="1:8" x14ac:dyDescent="0.25">
      <c r="A60" s="20"/>
      <c r="B60" s="8"/>
      <c r="C60" s="8"/>
      <c r="D60" s="10"/>
      <c r="E60" s="10"/>
      <c r="F60" s="11">
        <f>IF(AND(D60="",E60=""),"",$D$6+SUM($D$7:D60)-SUM($E$7:E60))</f>
      </c>
      <c r="G60" s="15"/>
      <c r="H60" s="26">
        <f>IF(AND(D60="",E60=""),IF(OR(A60&lt;&gt;"",B60&lt;&gt;""),"金額が入っていません",""),IF(B60="","科目を選んでください",IF(AND(D60&lt;&gt;"",E60&lt;&gt;""),"収入と支払は別の行に書きます",IF(A60="","日付を入れてください",""))))</f>
      </c>
    </row>
    <row r="61" spans="1:8" x14ac:dyDescent="0.25">
      <c r="A61" s="20"/>
      <c r="B61" s="8"/>
      <c r="C61" s="8"/>
      <c r="D61" s="10"/>
      <c r="E61" s="10"/>
      <c r="F61" s="11">
        <f>IF(AND(D61="",E61=""),"",$D$6+SUM($D$7:D61)-SUM($E$7:E61))</f>
      </c>
      <c r="G61" s="15"/>
      <c r="H61" s="26">
        <f>IF(AND(D61="",E61=""),IF(OR(A61&lt;&gt;"",B61&lt;&gt;""),"金額が入っていません",""),IF(B61="","科目を選んでください",IF(AND(D61&lt;&gt;"",E61&lt;&gt;""),"収入と支払は別の行に書きます",IF(A61="","日付を入れてください",""))))</f>
      </c>
    </row>
    <row r="62" spans="1:8" x14ac:dyDescent="0.25">
      <c r="A62" s="20"/>
      <c r="B62" s="8"/>
      <c r="C62" s="8"/>
      <c r="D62" s="10"/>
      <c r="E62" s="10"/>
      <c r="F62" s="11">
        <f>IF(AND(D62="",E62=""),"",$D$6+SUM($D$7:D62)-SUM($E$7:E62))</f>
      </c>
      <c r="G62" s="15"/>
      <c r="H62" s="26">
        <f>IF(AND(D62="",E62=""),IF(OR(A62&lt;&gt;"",B62&lt;&gt;""),"金額が入っていません",""),IF(B62="","科目を選んでください",IF(AND(D62&lt;&gt;"",E62&lt;&gt;""),"収入と支払は別の行に書きます",IF(A62="","日付を入れてください",""))))</f>
      </c>
    </row>
    <row r="63" spans="1:8" x14ac:dyDescent="0.25">
      <c r="A63" s="20"/>
      <c r="B63" s="8"/>
      <c r="C63" s="8"/>
      <c r="D63" s="10"/>
      <c r="E63" s="10"/>
      <c r="F63" s="11">
        <f>IF(AND(D63="",E63=""),"",$D$6+SUM($D$7:D63)-SUM($E$7:E63))</f>
      </c>
      <c r="G63" s="15"/>
      <c r="H63" s="26">
        <f>IF(AND(D63="",E63=""),IF(OR(A63&lt;&gt;"",B63&lt;&gt;""),"金額が入っていません",""),IF(B63="","科目を選んでください",IF(AND(D63&lt;&gt;"",E63&lt;&gt;""),"収入と支払は別の行に書きます",IF(A63="","日付を入れてください",""))))</f>
      </c>
    </row>
    <row r="64" spans="1:8" x14ac:dyDescent="0.25">
      <c r="A64" s="20"/>
      <c r="B64" s="8"/>
      <c r="C64" s="8"/>
      <c r="D64" s="10"/>
      <c r="E64" s="10"/>
      <c r="F64" s="11">
        <f>IF(AND(D64="",E64=""),"",$D$6+SUM($D$7:D64)-SUM($E$7:E64))</f>
      </c>
      <c r="G64" s="15"/>
      <c r="H64" s="26">
        <f>IF(AND(D64="",E64=""),IF(OR(A64&lt;&gt;"",B64&lt;&gt;""),"金額が入っていません",""),IF(B64="","科目を選んでください",IF(AND(D64&lt;&gt;"",E64&lt;&gt;""),"収入と支払は別の行に書きます",IF(A64="","日付を入れてください",""))))</f>
      </c>
    </row>
    <row r="65" spans="1:8" x14ac:dyDescent="0.25">
      <c r="A65" s="20"/>
      <c r="B65" s="8"/>
      <c r="C65" s="8"/>
      <c r="D65" s="10"/>
      <c r="E65" s="10"/>
      <c r="F65" s="11">
        <f>IF(AND(D65="",E65=""),"",$D$6+SUM($D$7:D65)-SUM($E$7:E65))</f>
      </c>
      <c r="G65" s="15"/>
      <c r="H65" s="26">
        <f>IF(AND(D65="",E65=""),IF(OR(A65&lt;&gt;"",B65&lt;&gt;""),"金額が入っていません",""),IF(B65="","科目を選んでください",IF(AND(D65&lt;&gt;"",E65&lt;&gt;""),"収入と支払は別の行に書きます",IF(A65="","日付を入れてください",""))))</f>
      </c>
    </row>
    <row r="66" spans="1:8" x14ac:dyDescent="0.25">
      <c r="A66" s="20"/>
      <c r="B66" s="8"/>
      <c r="C66" s="8"/>
      <c r="D66" s="10"/>
      <c r="E66" s="10"/>
      <c r="F66" s="11">
        <f>IF(AND(D66="",E66=""),"",$D$6+SUM($D$7:D66)-SUM($E$7:E66))</f>
      </c>
      <c r="G66" s="15"/>
      <c r="H66" s="26">
        <f>IF(AND(D66="",E66=""),IF(OR(A66&lt;&gt;"",B66&lt;&gt;""),"金額が入っていません",""),IF(B66="","科目を選んでください",IF(AND(D66&lt;&gt;"",E66&lt;&gt;""),"収入と支払は別の行に書きます",IF(A66="","日付を入れてください",""))))</f>
      </c>
    </row>
    <row r="67" spans="1:8" x14ac:dyDescent="0.25">
      <c r="A67" s="20"/>
      <c r="B67" s="8"/>
      <c r="C67" s="8"/>
      <c r="D67" s="10"/>
      <c r="E67" s="10"/>
      <c r="F67" s="11">
        <f>IF(AND(D67="",E67=""),"",$D$6+SUM($D$7:D67)-SUM($E$7:E67))</f>
      </c>
      <c r="G67" s="15"/>
      <c r="H67" s="26">
        <f>IF(AND(D67="",E67=""),IF(OR(A67&lt;&gt;"",B67&lt;&gt;""),"金額が入っていません",""),IF(B67="","科目を選んでください",IF(AND(D67&lt;&gt;"",E67&lt;&gt;""),"収入と支払は別の行に書きます",IF(A67="","日付を入れてください",""))))</f>
      </c>
    </row>
    <row r="68" spans="1:8" x14ac:dyDescent="0.25">
      <c r="A68" s="20"/>
      <c r="B68" s="8"/>
      <c r="C68" s="8"/>
      <c r="D68" s="10"/>
      <c r="E68" s="10"/>
      <c r="F68" s="11">
        <f>IF(AND(D68="",E68=""),"",$D$6+SUM($D$7:D68)-SUM($E$7:E68))</f>
      </c>
      <c r="G68" s="15"/>
      <c r="H68" s="26">
        <f>IF(AND(D68="",E68=""),IF(OR(A68&lt;&gt;"",B68&lt;&gt;""),"金額が入っていません",""),IF(B68="","科目を選んでください",IF(AND(D68&lt;&gt;"",E68&lt;&gt;""),"収入と支払は別の行に書きます",IF(A68="","日付を入れてください",""))))</f>
      </c>
    </row>
    <row r="69" spans="1:8" x14ac:dyDescent="0.25">
      <c r="A69" s="20"/>
      <c r="B69" s="8"/>
      <c r="C69" s="8"/>
      <c r="D69" s="10"/>
      <c r="E69" s="10"/>
      <c r="F69" s="11">
        <f>IF(AND(D69="",E69=""),"",$D$6+SUM($D$7:D69)-SUM($E$7:E69))</f>
      </c>
      <c r="G69" s="15"/>
      <c r="H69" s="26">
        <f>IF(AND(D69="",E69=""),IF(OR(A69&lt;&gt;"",B69&lt;&gt;""),"金額が入っていません",""),IF(B69="","科目を選んでください",IF(AND(D69&lt;&gt;"",E69&lt;&gt;""),"収入と支払は別の行に書きます",IF(A69="","日付を入れてください",""))))</f>
      </c>
    </row>
    <row r="70" spans="1:8" x14ac:dyDescent="0.25">
      <c r="A70" s="20"/>
      <c r="B70" s="8"/>
      <c r="C70" s="8"/>
      <c r="D70" s="10"/>
      <c r="E70" s="10"/>
      <c r="F70" s="11">
        <f>IF(AND(D70="",E70=""),"",$D$6+SUM($D$7:D70)-SUM($E$7:E70))</f>
      </c>
      <c r="G70" s="15"/>
      <c r="H70" s="26">
        <f>IF(AND(D70="",E70=""),IF(OR(A70&lt;&gt;"",B70&lt;&gt;""),"金額が入っていません",""),IF(B70="","科目を選んでください",IF(AND(D70&lt;&gt;"",E70&lt;&gt;""),"収入と支払は別の行に書きます",IF(A70="","日付を入れてください",""))))</f>
      </c>
    </row>
    <row r="71" spans="1:8" x14ac:dyDescent="0.25">
      <c r="A71" s="20"/>
      <c r="B71" s="8"/>
      <c r="C71" s="8"/>
      <c r="D71" s="10"/>
      <c r="E71" s="10"/>
      <c r="F71" s="11">
        <f>IF(AND(D71="",E71=""),"",$D$6+SUM($D$7:D71)-SUM($E$7:E71))</f>
      </c>
      <c r="G71" s="15"/>
      <c r="H71" s="26">
        <f>IF(AND(D71="",E71=""),IF(OR(A71&lt;&gt;"",B71&lt;&gt;""),"金額が入っていません",""),IF(B71="","科目を選んでください",IF(AND(D71&lt;&gt;"",E71&lt;&gt;""),"収入と支払は別の行に書きます",IF(A71="","日付を入れてください",""))))</f>
      </c>
    </row>
    <row r="72" spans="1:8" x14ac:dyDescent="0.25">
      <c r="A72" s="20"/>
      <c r="B72" s="8"/>
      <c r="C72" s="8"/>
      <c r="D72" s="10"/>
      <c r="E72" s="10"/>
      <c r="F72" s="11">
        <f>IF(AND(D72="",E72=""),"",$D$6+SUM($D$7:D72)-SUM($E$7:E72))</f>
      </c>
      <c r="G72" s="15"/>
      <c r="H72" s="26">
        <f>IF(AND(D72="",E72=""),IF(OR(A72&lt;&gt;"",B72&lt;&gt;""),"金額が入っていません",""),IF(B72="","科目を選んでください",IF(AND(D72&lt;&gt;"",E72&lt;&gt;""),"収入と支払は別の行に書きます",IF(A72="","日付を入れてください",""))))</f>
      </c>
    </row>
    <row r="73" spans="1:8" x14ac:dyDescent="0.25">
      <c r="A73" s="20"/>
      <c r="B73" s="8"/>
      <c r="C73" s="8"/>
      <c r="D73" s="10"/>
      <c r="E73" s="10"/>
      <c r="F73" s="11">
        <f>IF(AND(D73="",E73=""),"",$D$6+SUM($D$7:D73)-SUM($E$7:E73))</f>
      </c>
      <c r="G73" s="15"/>
      <c r="H73" s="26">
        <f>IF(AND(D73="",E73=""),IF(OR(A73&lt;&gt;"",B73&lt;&gt;""),"金額が入っていません",""),IF(B73="","科目を選んでください",IF(AND(D73&lt;&gt;"",E73&lt;&gt;""),"収入と支払は別の行に書きます",IF(A73="","日付を入れてください",""))))</f>
      </c>
    </row>
    <row r="74" spans="1:8" x14ac:dyDescent="0.25">
      <c r="A74" s="20"/>
      <c r="B74" s="8"/>
      <c r="C74" s="8"/>
      <c r="D74" s="10"/>
      <c r="E74" s="10"/>
      <c r="F74" s="11">
        <f>IF(AND(D74="",E74=""),"",$D$6+SUM($D$7:D74)-SUM($E$7:E74))</f>
      </c>
      <c r="G74" s="15"/>
      <c r="H74" s="26">
        <f>IF(AND(D74="",E74=""),IF(OR(A74&lt;&gt;"",B74&lt;&gt;""),"金額が入っていません",""),IF(B74="","科目を選んでください",IF(AND(D74&lt;&gt;"",E74&lt;&gt;""),"収入と支払は別の行に書きます",IF(A74="","日付を入れてください",""))))</f>
      </c>
    </row>
    <row r="75" spans="1:8" x14ac:dyDescent="0.25">
      <c r="A75" s="20"/>
      <c r="B75" s="8"/>
      <c r="C75" s="8"/>
      <c r="D75" s="10"/>
      <c r="E75" s="10"/>
      <c r="F75" s="11">
        <f>IF(AND(D75="",E75=""),"",$D$6+SUM($D$7:D75)-SUM($E$7:E75))</f>
      </c>
      <c r="G75" s="15"/>
      <c r="H75" s="26">
        <f>IF(AND(D75="",E75=""),IF(OR(A75&lt;&gt;"",B75&lt;&gt;""),"金額が入っていません",""),IF(B75="","科目を選んでください",IF(AND(D75&lt;&gt;"",E75&lt;&gt;""),"収入と支払は別の行に書きます",IF(A75="","日付を入れてください",""))))</f>
      </c>
    </row>
    <row r="76" spans="1:8" x14ac:dyDescent="0.25">
      <c r="A76" s="20"/>
      <c r="B76" s="8"/>
      <c r="C76" s="8"/>
      <c r="D76" s="10"/>
      <c r="E76" s="10"/>
      <c r="F76" s="11">
        <f>IF(AND(D76="",E76=""),"",$D$6+SUM($D$7:D76)-SUM($E$7:E76))</f>
      </c>
      <c r="G76" s="15"/>
      <c r="H76" s="26">
        <f>IF(AND(D76="",E76=""),IF(OR(A76&lt;&gt;"",B76&lt;&gt;""),"金額が入っていません",""),IF(B76="","科目を選んでください",IF(AND(D76&lt;&gt;"",E76&lt;&gt;""),"収入と支払は別の行に書きます",IF(A76="","日付を入れてください",""))))</f>
      </c>
    </row>
    <row r="77" spans="1:8" x14ac:dyDescent="0.25">
      <c r="A77" s="20"/>
      <c r="B77" s="8"/>
      <c r="C77" s="8"/>
      <c r="D77" s="10"/>
      <c r="E77" s="10"/>
      <c r="F77" s="11">
        <f>IF(AND(D77="",E77=""),"",$D$6+SUM($D$7:D77)-SUM($E$7:E77))</f>
      </c>
      <c r="G77" s="15"/>
      <c r="H77" s="26">
        <f>IF(AND(D77="",E77=""),IF(OR(A77&lt;&gt;"",B77&lt;&gt;""),"金額が入っていません",""),IF(B77="","科目を選んでください",IF(AND(D77&lt;&gt;"",E77&lt;&gt;""),"収入と支払は別の行に書きます",IF(A77="","日付を入れてください",""))))</f>
      </c>
    </row>
    <row r="78" spans="1:8" x14ac:dyDescent="0.25">
      <c r="A78" s="20"/>
      <c r="B78" s="8"/>
      <c r="C78" s="8"/>
      <c r="D78" s="10"/>
      <c r="E78" s="10"/>
      <c r="F78" s="11">
        <f>IF(AND(D78="",E78=""),"",$D$6+SUM($D$7:D78)-SUM($E$7:E78))</f>
      </c>
      <c r="G78" s="15"/>
      <c r="H78" s="26">
        <f>IF(AND(D78="",E78=""),IF(OR(A78&lt;&gt;"",B78&lt;&gt;""),"金額が入っていません",""),IF(B78="","科目を選んでください",IF(AND(D78&lt;&gt;"",E78&lt;&gt;""),"収入と支払は別の行に書きます",IF(A78="","日付を入れてください",""))))</f>
      </c>
    </row>
    <row r="79" spans="1:8" x14ac:dyDescent="0.25">
      <c r="A79" s="20"/>
      <c r="B79" s="8"/>
      <c r="C79" s="8"/>
      <c r="D79" s="10"/>
      <c r="E79" s="10"/>
      <c r="F79" s="11">
        <f>IF(AND(D79="",E79=""),"",$D$6+SUM($D$7:D79)-SUM($E$7:E79))</f>
      </c>
      <c r="G79" s="15"/>
      <c r="H79" s="26">
        <f>IF(AND(D79="",E79=""),IF(OR(A79&lt;&gt;"",B79&lt;&gt;""),"金額が入っていません",""),IF(B79="","科目を選んでください",IF(AND(D79&lt;&gt;"",E79&lt;&gt;""),"収入と支払は別の行に書きます",IF(A79="","日付を入れてください",""))))</f>
      </c>
    </row>
    <row r="80" spans="1:8" x14ac:dyDescent="0.25">
      <c r="A80" s="20"/>
      <c r="B80" s="8"/>
      <c r="C80" s="8"/>
      <c r="D80" s="10"/>
      <c r="E80" s="10"/>
      <c r="F80" s="11">
        <f>IF(AND(D80="",E80=""),"",$D$6+SUM($D$7:D80)-SUM($E$7:E80))</f>
      </c>
      <c r="G80" s="15"/>
      <c r="H80" s="26">
        <f>IF(AND(D80="",E80=""),IF(OR(A80&lt;&gt;"",B80&lt;&gt;""),"金額が入っていません",""),IF(B80="","科目を選んでください",IF(AND(D80&lt;&gt;"",E80&lt;&gt;""),"収入と支払は別の行に書きます",IF(A80="","日付を入れてください",""))))</f>
      </c>
    </row>
    <row r="81" spans="1:8" x14ac:dyDescent="0.25">
      <c r="A81" s="20"/>
      <c r="B81" s="8"/>
      <c r="C81" s="8"/>
      <c r="D81" s="10"/>
      <c r="E81" s="10"/>
      <c r="F81" s="11">
        <f>IF(AND(D81="",E81=""),"",$D$6+SUM($D$7:D81)-SUM($E$7:E81))</f>
      </c>
      <c r="G81" s="15"/>
      <c r="H81" s="26">
        <f>IF(AND(D81="",E81=""),IF(OR(A81&lt;&gt;"",B81&lt;&gt;""),"金額が入っていません",""),IF(B81="","科目を選んでください",IF(AND(D81&lt;&gt;"",E81&lt;&gt;""),"収入と支払は別の行に書きます",IF(A81="","日付を入れてください",""))))</f>
      </c>
    </row>
    <row r="82" spans="1:8" x14ac:dyDescent="0.25">
      <c r="A82" s="20"/>
      <c r="B82" s="8"/>
      <c r="C82" s="8"/>
      <c r="D82" s="10"/>
      <c r="E82" s="10"/>
      <c r="F82" s="11">
        <f>IF(AND(D82="",E82=""),"",$D$6+SUM($D$7:D82)-SUM($E$7:E82))</f>
      </c>
      <c r="G82" s="15"/>
      <c r="H82" s="26">
        <f>IF(AND(D82="",E82=""),IF(OR(A82&lt;&gt;"",B82&lt;&gt;""),"金額が入っていません",""),IF(B82="","科目を選んでください",IF(AND(D82&lt;&gt;"",E82&lt;&gt;""),"収入と支払は別の行に書きます",IF(A82="","日付を入れてください",""))))</f>
      </c>
    </row>
    <row r="83" spans="1:8" x14ac:dyDescent="0.25">
      <c r="A83" s="20"/>
      <c r="B83" s="8"/>
      <c r="C83" s="8"/>
      <c r="D83" s="10"/>
      <c r="E83" s="10"/>
      <c r="F83" s="11">
        <f>IF(AND(D83="",E83=""),"",$D$6+SUM($D$7:D83)-SUM($E$7:E83))</f>
      </c>
      <c r="G83" s="15"/>
      <c r="H83" s="26">
        <f>IF(AND(D83="",E83=""),IF(OR(A83&lt;&gt;"",B83&lt;&gt;""),"金額が入っていません",""),IF(B83="","科目を選んでください",IF(AND(D83&lt;&gt;"",E83&lt;&gt;""),"収入と支払は別の行に書きます",IF(A83="","日付を入れてください",""))))</f>
      </c>
    </row>
    <row r="84" spans="1:8" x14ac:dyDescent="0.25">
      <c r="A84" s="20"/>
      <c r="B84" s="8"/>
      <c r="C84" s="8"/>
      <c r="D84" s="10"/>
      <c r="E84" s="10"/>
      <c r="F84" s="11">
        <f>IF(AND(D84="",E84=""),"",$D$6+SUM($D$7:D84)-SUM($E$7:E84))</f>
      </c>
      <c r="G84" s="15"/>
      <c r="H84" s="26">
        <f>IF(AND(D84="",E84=""),IF(OR(A84&lt;&gt;"",B84&lt;&gt;""),"金額が入っていません",""),IF(B84="","科目を選んでください",IF(AND(D84&lt;&gt;"",E84&lt;&gt;""),"収入と支払は別の行に書きます",IF(A84="","日付を入れてください",""))))</f>
      </c>
    </row>
    <row r="85" spans="1:8" x14ac:dyDescent="0.25">
      <c r="A85" s="20"/>
      <c r="B85" s="8"/>
      <c r="C85" s="8"/>
      <c r="D85" s="10"/>
      <c r="E85" s="10"/>
      <c r="F85" s="11">
        <f>IF(AND(D85="",E85=""),"",$D$6+SUM($D$7:D85)-SUM($E$7:E85))</f>
      </c>
      <c r="G85" s="15"/>
      <c r="H85" s="26">
        <f>IF(AND(D85="",E85=""),IF(OR(A85&lt;&gt;"",B85&lt;&gt;""),"金額が入っていません",""),IF(B85="","科目を選んでください",IF(AND(D85&lt;&gt;"",E85&lt;&gt;""),"収入と支払は別の行に書きます",IF(A85="","日付を入れてください",""))))</f>
      </c>
    </row>
    <row r="86" spans="1:8" x14ac:dyDescent="0.25">
      <c r="A86" s="20"/>
      <c r="B86" s="8"/>
      <c r="C86" s="8"/>
      <c r="D86" s="10"/>
      <c r="E86" s="10"/>
      <c r="F86" s="11">
        <f>IF(AND(D86="",E86=""),"",$D$6+SUM($D$7:D86)-SUM($E$7:E86))</f>
      </c>
      <c r="G86" s="15"/>
      <c r="H86" s="26">
        <f>IF(AND(D86="",E86=""),IF(OR(A86&lt;&gt;"",B86&lt;&gt;""),"金額が入っていません",""),IF(B86="","科目を選んでください",IF(AND(D86&lt;&gt;"",E86&lt;&gt;""),"収入と支払は別の行に書きます",IF(A86="","日付を入れてください",""))))</f>
      </c>
    </row>
    <row r="87" spans="1:8" x14ac:dyDescent="0.25">
      <c r="A87" s="20"/>
      <c r="B87" s="8"/>
      <c r="C87" s="8"/>
      <c r="D87" s="10"/>
      <c r="E87" s="10"/>
      <c r="F87" s="11">
        <f>IF(AND(D87="",E87=""),"",$D$6+SUM($D$7:D87)-SUM($E$7:E87))</f>
      </c>
      <c r="G87" s="15"/>
      <c r="H87" s="26">
        <f>IF(AND(D87="",E87=""),IF(OR(A87&lt;&gt;"",B87&lt;&gt;""),"金額が入っていません",""),IF(B87="","科目を選んでください",IF(AND(D87&lt;&gt;"",E87&lt;&gt;""),"収入と支払は別の行に書きます",IF(A87="","日付を入れてください",""))))</f>
      </c>
    </row>
    <row r="88" spans="1:8" x14ac:dyDescent="0.25">
      <c r="A88" s="20"/>
      <c r="B88" s="8"/>
      <c r="C88" s="8"/>
      <c r="D88" s="10"/>
      <c r="E88" s="10"/>
      <c r="F88" s="11">
        <f>IF(AND(D88="",E88=""),"",$D$6+SUM($D$7:D88)-SUM($E$7:E88))</f>
      </c>
      <c r="G88" s="15"/>
      <c r="H88" s="26">
        <f>IF(AND(D88="",E88=""),IF(OR(A88&lt;&gt;"",B88&lt;&gt;""),"金額が入っていません",""),IF(B88="","科目を選んでください",IF(AND(D88&lt;&gt;"",E88&lt;&gt;""),"収入と支払は別の行に書きます",IF(A88="","日付を入れてください",""))))</f>
      </c>
    </row>
    <row r="89" spans="1:8" x14ac:dyDescent="0.25">
      <c r="A89" s="20"/>
      <c r="B89" s="8"/>
      <c r="C89" s="8"/>
      <c r="D89" s="10"/>
      <c r="E89" s="10"/>
      <c r="F89" s="11">
        <f>IF(AND(D89="",E89=""),"",$D$6+SUM($D$7:D89)-SUM($E$7:E89))</f>
      </c>
      <c r="G89" s="15"/>
      <c r="H89" s="26">
        <f>IF(AND(D89="",E89=""),IF(OR(A89&lt;&gt;"",B89&lt;&gt;""),"金額が入っていません",""),IF(B89="","科目を選んでください",IF(AND(D89&lt;&gt;"",E89&lt;&gt;""),"収入と支払は別の行に書きます",IF(A89="","日付を入れてください",""))))</f>
      </c>
    </row>
    <row r="90" spans="1:8" x14ac:dyDescent="0.25">
      <c r="A90" s="20"/>
      <c r="B90" s="8"/>
      <c r="C90" s="8"/>
      <c r="D90" s="10"/>
      <c r="E90" s="10"/>
      <c r="F90" s="11">
        <f>IF(AND(D90="",E90=""),"",$D$6+SUM($D$7:D90)-SUM($E$7:E90))</f>
      </c>
      <c r="G90" s="15"/>
      <c r="H90" s="26">
        <f>IF(AND(D90="",E90=""),IF(OR(A90&lt;&gt;"",B90&lt;&gt;""),"金額が入っていません",""),IF(B90="","科目を選んでください",IF(AND(D90&lt;&gt;"",E90&lt;&gt;""),"収入と支払は別の行に書きます",IF(A90="","日付を入れてください",""))))</f>
      </c>
    </row>
    <row r="91" spans="1:8" x14ac:dyDescent="0.25">
      <c r="A91" s="20"/>
      <c r="B91" s="8"/>
      <c r="C91" s="8"/>
      <c r="D91" s="10"/>
      <c r="E91" s="10"/>
      <c r="F91" s="11">
        <f>IF(AND(D91="",E91=""),"",$D$6+SUM($D$7:D91)-SUM($E$7:E91))</f>
      </c>
      <c r="G91" s="15"/>
      <c r="H91" s="26">
        <f>IF(AND(D91="",E91=""),IF(OR(A91&lt;&gt;"",B91&lt;&gt;""),"金額が入っていません",""),IF(B91="","科目を選んでください",IF(AND(D91&lt;&gt;"",E91&lt;&gt;""),"収入と支払は別の行に書きます",IF(A91="","日付を入れてください",""))))</f>
      </c>
    </row>
    <row r="92" spans="1:8" x14ac:dyDescent="0.25">
      <c r="A92" s="20"/>
      <c r="B92" s="8"/>
      <c r="C92" s="8"/>
      <c r="D92" s="10"/>
      <c r="E92" s="10"/>
      <c r="F92" s="11">
        <f>IF(AND(D92="",E92=""),"",$D$6+SUM($D$7:D92)-SUM($E$7:E92))</f>
      </c>
      <c r="G92" s="15"/>
      <c r="H92" s="26">
        <f>IF(AND(D92="",E92=""),IF(OR(A92&lt;&gt;"",B92&lt;&gt;""),"金額が入っていません",""),IF(B92="","科目を選んでください",IF(AND(D92&lt;&gt;"",E92&lt;&gt;""),"収入と支払は別の行に書きます",IF(A92="","日付を入れてください",""))))</f>
      </c>
    </row>
    <row r="93" spans="1:8" x14ac:dyDescent="0.25">
      <c r="A93" s="20"/>
      <c r="B93" s="8"/>
      <c r="C93" s="8"/>
      <c r="D93" s="10"/>
      <c r="E93" s="10"/>
      <c r="F93" s="11">
        <f>IF(AND(D93="",E93=""),"",$D$6+SUM($D$7:D93)-SUM($E$7:E93))</f>
      </c>
      <c r="G93" s="15"/>
      <c r="H93" s="26">
        <f>IF(AND(D93="",E93=""),IF(OR(A93&lt;&gt;"",B93&lt;&gt;""),"金額が入っていません",""),IF(B93="","科目を選んでください",IF(AND(D93&lt;&gt;"",E93&lt;&gt;""),"収入と支払は別の行に書きます",IF(A93="","日付を入れてください",""))))</f>
      </c>
    </row>
    <row r="94" spans="1:8" x14ac:dyDescent="0.25">
      <c r="A94" s="20"/>
      <c r="B94" s="8"/>
      <c r="C94" s="8"/>
      <c r="D94" s="10"/>
      <c r="E94" s="10"/>
      <c r="F94" s="11">
        <f>IF(AND(D94="",E94=""),"",$D$6+SUM($D$7:D94)-SUM($E$7:E94))</f>
      </c>
      <c r="G94" s="15"/>
      <c r="H94" s="26">
        <f>IF(AND(D94="",E94=""),IF(OR(A94&lt;&gt;"",B94&lt;&gt;""),"金額が入っていません",""),IF(B94="","科目を選んでください",IF(AND(D94&lt;&gt;"",E94&lt;&gt;""),"収入と支払は別の行に書きます",IF(A94="","日付を入れてください",""))))</f>
      </c>
    </row>
    <row r="95" spans="1:8" x14ac:dyDescent="0.25">
      <c r="A95" s="20"/>
      <c r="B95" s="8"/>
      <c r="C95" s="8"/>
      <c r="D95" s="10"/>
      <c r="E95" s="10"/>
      <c r="F95" s="11">
        <f>IF(AND(D95="",E95=""),"",$D$6+SUM($D$7:D95)-SUM($E$7:E95))</f>
      </c>
      <c r="G95" s="15"/>
      <c r="H95" s="26">
        <f>IF(AND(D95="",E95=""),IF(OR(A95&lt;&gt;"",B95&lt;&gt;""),"金額が入っていません",""),IF(B95="","科目を選んでください",IF(AND(D95&lt;&gt;"",E95&lt;&gt;""),"収入と支払は別の行に書きます",IF(A95="","日付を入れてください",""))))</f>
      </c>
    </row>
    <row r="96" spans="1:8" x14ac:dyDescent="0.25">
      <c r="A96" s="20"/>
      <c r="B96" s="8"/>
      <c r="C96" s="8"/>
      <c r="D96" s="10"/>
      <c r="E96" s="10"/>
      <c r="F96" s="11">
        <f>IF(AND(D96="",E96=""),"",$D$6+SUM($D$7:D96)-SUM($E$7:E96))</f>
      </c>
      <c r="G96" s="15"/>
      <c r="H96" s="26">
        <f>IF(AND(D96="",E96=""),IF(OR(A96&lt;&gt;"",B96&lt;&gt;""),"金額が入っていません",""),IF(B96="","科目を選んでください",IF(AND(D96&lt;&gt;"",E96&lt;&gt;""),"収入と支払は別の行に書きます",IF(A96="","日付を入れてください",""))))</f>
      </c>
    </row>
    <row r="97" spans="1:8" x14ac:dyDescent="0.25">
      <c r="A97" s="20"/>
      <c r="B97" s="8"/>
      <c r="C97" s="8"/>
      <c r="D97" s="10"/>
      <c r="E97" s="10"/>
      <c r="F97" s="11">
        <f>IF(AND(D97="",E97=""),"",$D$6+SUM($D$7:D97)-SUM($E$7:E97))</f>
      </c>
      <c r="G97" s="15"/>
      <c r="H97" s="26">
        <f>IF(AND(D97="",E97=""),IF(OR(A97&lt;&gt;"",B97&lt;&gt;""),"金額が入っていません",""),IF(B97="","科目を選んでください",IF(AND(D97&lt;&gt;"",E97&lt;&gt;""),"収入と支払は別の行に書きます",IF(A97="","日付を入れてください",""))))</f>
      </c>
    </row>
    <row r="98" spans="1:8" x14ac:dyDescent="0.25">
      <c r="A98" s="20"/>
      <c r="B98" s="8"/>
      <c r="C98" s="8"/>
      <c r="D98" s="10"/>
      <c r="E98" s="10"/>
      <c r="F98" s="11">
        <f>IF(AND(D98="",E98=""),"",$D$6+SUM($D$7:D98)-SUM($E$7:E98))</f>
      </c>
      <c r="G98" s="15"/>
      <c r="H98" s="26">
        <f>IF(AND(D98="",E98=""),IF(OR(A98&lt;&gt;"",B98&lt;&gt;""),"金額が入っていません",""),IF(B98="","科目を選んでください",IF(AND(D98&lt;&gt;"",E98&lt;&gt;""),"収入と支払は別の行に書きます",IF(A98="","日付を入れてください",""))))</f>
      </c>
    </row>
    <row r="99" spans="1:8" x14ac:dyDescent="0.25">
      <c r="A99" s="20"/>
      <c r="B99" s="8"/>
      <c r="C99" s="8"/>
      <c r="D99" s="10"/>
      <c r="E99" s="10"/>
      <c r="F99" s="11">
        <f>IF(AND(D99="",E99=""),"",$D$6+SUM($D$7:D99)-SUM($E$7:E99))</f>
      </c>
      <c r="G99" s="15"/>
      <c r="H99" s="26">
        <f>IF(AND(D99="",E99=""),IF(OR(A99&lt;&gt;"",B99&lt;&gt;""),"金額が入っていません",""),IF(B99="","科目を選んでください",IF(AND(D99&lt;&gt;"",E99&lt;&gt;""),"収入と支払は別の行に書きます",IF(A99="","日付を入れてください",""))))</f>
      </c>
    </row>
    <row r="100" spans="1:8" x14ac:dyDescent="0.25">
      <c r="A100" s="20"/>
      <c r="B100" s="8"/>
      <c r="C100" s="8"/>
      <c r="D100" s="10"/>
      <c r="E100" s="10"/>
      <c r="F100" s="11">
        <f>IF(AND(D100="",E100=""),"",$D$6+SUM($D$7:D100)-SUM($E$7:E100))</f>
      </c>
      <c r="G100" s="15"/>
      <c r="H100" s="26">
        <f>IF(AND(D100="",E100=""),IF(OR(A100&lt;&gt;"",B100&lt;&gt;""),"金額が入っていません",""),IF(B100="","科目を選んでください",IF(AND(D100&lt;&gt;"",E100&lt;&gt;""),"収入と支払は別の行に書きます",IF(A100="","日付を入れてください",""))))</f>
      </c>
    </row>
    <row r="101" spans="1:8" x14ac:dyDescent="0.25">
      <c r="A101" s="20"/>
      <c r="B101" s="8"/>
      <c r="C101" s="8"/>
      <c r="D101" s="10"/>
      <c r="E101" s="10"/>
      <c r="F101" s="11">
        <f>IF(AND(D101="",E101=""),"",$D$6+SUM($D$7:D101)-SUM($E$7:E101))</f>
      </c>
      <c r="G101" s="15"/>
      <c r="H101" s="26">
        <f>IF(AND(D101="",E101=""),IF(OR(A101&lt;&gt;"",B101&lt;&gt;""),"金額が入っていません",""),IF(B101="","科目を選んでください",IF(AND(D101&lt;&gt;"",E101&lt;&gt;""),"収入と支払は別の行に書きます",IF(A101="","日付を入れてください",""))))</f>
      </c>
    </row>
    <row r="102" spans="1:8" x14ac:dyDescent="0.25">
      <c r="A102" s="20"/>
      <c r="B102" s="8"/>
      <c r="C102" s="8"/>
      <c r="D102" s="10"/>
      <c r="E102" s="10"/>
      <c r="F102" s="11">
        <f>IF(AND(D102="",E102=""),"",$D$6+SUM($D$7:D102)-SUM($E$7:E102))</f>
      </c>
      <c r="G102" s="15"/>
      <c r="H102" s="26">
        <f>IF(AND(D102="",E102=""),IF(OR(A102&lt;&gt;"",B102&lt;&gt;""),"金額が入っていません",""),IF(B102="","科目を選んでください",IF(AND(D102&lt;&gt;"",E102&lt;&gt;""),"収入と支払は別の行に書きます",IF(A102="","日付を入れてください",""))))</f>
      </c>
    </row>
    <row r="103" spans="1:8" x14ac:dyDescent="0.25">
      <c r="A103" s="20"/>
      <c r="B103" s="8"/>
      <c r="C103" s="8"/>
      <c r="D103" s="10"/>
      <c r="E103" s="10"/>
      <c r="F103" s="11">
        <f>IF(AND(D103="",E103=""),"",$D$6+SUM($D$7:D103)-SUM($E$7:E103))</f>
      </c>
      <c r="G103" s="15"/>
      <c r="H103" s="26">
        <f>IF(AND(D103="",E103=""),IF(OR(A103&lt;&gt;"",B103&lt;&gt;""),"金額が入っていません",""),IF(B103="","科目を選んでください",IF(AND(D103&lt;&gt;"",E103&lt;&gt;""),"収入と支払は別の行に書きます",IF(A103="","日付を入れてください",""))))</f>
      </c>
    </row>
    <row r="104" spans="1:8" x14ac:dyDescent="0.25">
      <c r="A104" s="20"/>
      <c r="B104" s="8"/>
      <c r="C104" s="8"/>
      <c r="D104" s="10"/>
      <c r="E104" s="10"/>
      <c r="F104" s="11">
        <f>IF(AND(D104="",E104=""),"",$D$6+SUM($D$7:D104)-SUM($E$7:E104))</f>
      </c>
      <c r="G104" s="15"/>
      <c r="H104" s="26">
        <f>IF(AND(D104="",E104=""),IF(OR(A104&lt;&gt;"",B104&lt;&gt;""),"金額が入っていません",""),IF(B104="","科目を選んでください",IF(AND(D104&lt;&gt;"",E104&lt;&gt;""),"収入と支払は別の行に書きます",IF(A104="","日付を入れてください",""))))</f>
      </c>
    </row>
    <row r="105" spans="1:8" x14ac:dyDescent="0.25">
      <c r="A105" s="20"/>
      <c r="B105" s="8"/>
      <c r="C105" s="8"/>
      <c r="D105" s="10"/>
      <c r="E105" s="10"/>
      <c r="F105" s="11">
        <f>IF(AND(D105="",E105=""),"",$D$6+SUM($D$7:D105)-SUM($E$7:E105))</f>
      </c>
      <c r="G105" s="15"/>
      <c r="H105" s="26">
        <f>IF(AND(D105="",E105=""),IF(OR(A105&lt;&gt;"",B105&lt;&gt;""),"金額が入っていません",""),IF(B105="","科目を選んでください",IF(AND(D105&lt;&gt;"",E105&lt;&gt;""),"収入と支払は別の行に書きます",IF(A105="","日付を入れてください",""))))</f>
      </c>
    </row>
    <row r="106" spans="1:8" x14ac:dyDescent="0.25">
      <c r="A106" s="20"/>
      <c r="B106" s="8"/>
      <c r="C106" s="8"/>
      <c r="D106" s="10"/>
      <c r="E106" s="10"/>
      <c r="F106" s="11">
        <f>IF(AND(D106="",E106=""),"",$D$6+SUM($D$7:D106)-SUM($E$7:E106))</f>
      </c>
      <c r="G106" s="15"/>
      <c r="H106" s="26">
        <f>IF(AND(D106="",E106=""),IF(OR(A106&lt;&gt;"",B106&lt;&gt;""),"金額が入っていません",""),IF(B106="","科目を選んでください",IF(AND(D106&lt;&gt;"",E106&lt;&gt;""),"収入と支払は別の行に書きます",IF(A106="","日付を入れてください",""))))</f>
      </c>
    </row>
    <row r="107" spans="1:8" x14ac:dyDescent="0.25">
      <c r="A107" s="20"/>
      <c r="B107" s="8"/>
      <c r="C107" s="8"/>
      <c r="D107" s="10"/>
      <c r="E107" s="10"/>
      <c r="F107" s="11">
        <f>IF(AND(D107="",E107=""),"",$D$6+SUM($D$7:D107)-SUM($E$7:E107))</f>
      </c>
      <c r="G107" s="15"/>
      <c r="H107" s="26">
        <f>IF(AND(D107="",E107=""),IF(OR(A107&lt;&gt;"",B107&lt;&gt;""),"金額が入っていません",""),IF(B107="","科目を選んでください",IF(AND(D107&lt;&gt;"",E107&lt;&gt;""),"収入と支払は別の行に書きます",IF(A107="","日付を入れてください",""))))</f>
      </c>
    </row>
    <row r="108" spans="1:8" x14ac:dyDescent="0.25">
      <c r="A108" s="20"/>
      <c r="B108" s="8"/>
      <c r="C108" s="8"/>
      <c r="D108" s="10"/>
      <c r="E108" s="10"/>
      <c r="F108" s="11">
        <f>IF(AND(D108="",E108=""),"",$D$6+SUM($D$7:D108)-SUM($E$7:E108))</f>
      </c>
      <c r="G108" s="15"/>
      <c r="H108" s="26">
        <f>IF(AND(D108="",E108=""),IF(OR(A108&lt;&gt;"",B108&lt;&gt;""),"金額が入っていません",""),IF(B108="","科目を選んでください",IF(AND(D108&lt;&gt;"",E108&lt;&gt;""),"収入と支払は別の行に書きます",IF(A108="","日付を入れてください",""))))</f>
      </c>
    </row>
    <row r="109" spans="1:8" x14ac:dyDescent="0.25">
      <c r="A109" s="20"/>
      <c r="B109" s="8"/>
      <c r="C109" s="8"/>
      <c r="D109" s="10"/>
      <c r="E109" s="10"/>
      <c r="F109" s="11">
        <f>IF(AND(D109="",E109=""),"",$D$6+SUM($D$7:D109)-SUM($E$7:E109))</f>
      </c>
      <c r="G109" s="15"/>
      <c r="H109" s="26">
        <f>IF(AND(D109="",E109=""),IF(OR(A109&lt;&gt;"",B109&lt;&gt;""),"金額が入っていません",""),IF(B109="","科目を選んでください",IF(AND(D109&lt;&gt;"",E109&lt;&gt;""),"収入と支払は別の行に書きます",IF(A109="","日付を入れてください",""))))</f>
      </c>
    </row>
    <row r="110" spans="1:8" x14ac:dyDescent="0.25">
      <c r="A110" s="20"/>
      <c r="B110" s="8"/>
      <c r="C110" s="8"/>
      <c r="D110" s="10"/>
      <c r="E110" s="10"/>
      <c r="F110" s="11">
        <f>IF(AND(D110="",E110=""),"",$D$6+SUM($D$7:D110)-SUM($E$7:E110))</f>
      </c>
      <c r="G110" s="15"/>
      <c r="H110" s="26">
        <f>IF(AND(D110="",E110=""),IF(OR(A110&lt;&gt;"",B110&lt;&gt;""),"金額が入っていません",""),IF(B110="","科目を選んでください",IF(AND(D110&lt;&gt;"",E110&lt;&gt;""),"収入と支払は別の行に書きます",IF(A110="","日付を入れてください",""))))</f>
      </c>
    </row>
    <row r="111" spans="1:8" x14ac:dyDescent="0.25">
      <c r="A111" s="20"/>
      <c r="B111" s="8"/>
      <c r="C111" s="8"/>
      <c r="D111" s="10"/>
      <c r="E111" s="10"/>
      <c r="F111" s="11">
        <f>IF(AND(D111="",E111=""),"",$D$6+SUM($D$7:D111)-SUM($E$7:E111))</f>
      </c>
      <c r="G111" s="15"/>
      <c r="H111" s="26">
        <f>IF(AND(D111="",E111=""),IF(OR(A111&lt;&gt;"",B111&lt;&gt;""),"金額が入っていません",""),IF(B111="","科目を選んでください",IF(AND(D111&lt;&gt;"",E111&lt;&gt;""),"収入と支払は別の行に書きます",IF(A111="","日付を入れてください",""))))</f>
      </c>
    </row>
    <row r="112" spans="1:8" x14ac:dyDescent="0.25">
      <c r="A112" s="20"/>
      <c r="B112" s="8"/>
      <c r="C112" s="8"/>
      <c r="D112" s="10"/>
      <c r="E112" s="10"/>
      <c r="F112" s="11">
        <f>IF(AND(D112="",E112=""),"",$D$6+SUM($D$7:D112)-SUM($E$7:E112))</f>
      </c>
      <c r="G112" s="15"/>
      <c r="H112" s="26">
        <f>IF(AND(D112="",E112=""),IF(OR(A112&lt;&gt;"",B112&lt;&gt;""),"金額が入っていません",""),IF(B112="","科目を選んでください",IF(AND(D112&lt;&gt;"",E112&lt;&gt;""),"収入と支払は別の行に書きます",IF(A112="","日付を入れてください",""))))</f>
      </c>
    </row>
    <row r="113" spans="1:8" x14ac:dyDescent="0.25">
      <c r="A113" s="20"/>
      <c r="B113" s="8"/>
      <c r="C113" s="8"/>
      <c r="D113" s="10"/>
      <c r="E113" s="10"/>
      <c r="F113" s="11">
        <f>IF(AND(D113="",E113=""),"",$D$6+SUM($D$7:D113)-SUM($E$7:E113))</f>
      </c>
      <c r="G113" s="15"/>
      <c r="H113" s="26">
        <f>IF(AND(D113="",E113=""),IF(OR(A113&lt;&gt;"",B113&lt;&gt;""),"金額が入っていません",""),IF(B113="","科目を選んでください",IF(AND(D113&lt;&gt;"",E113&lt;&gt;""),"収入と支払は別の行に書きます",IF(A113="","日付を入れてください",""))))</f>
      </c>
    </row>
    <row r="114" spans="1:8" x14ac:dyDescent="0.25">
      <c r="A114" s="20"/>
      <c r="B114" s="8"/>
      <c r="C114" s="8"/>
      <c r="D114" s="10"/>
      <c r="E114" s="10"/>
      <c r="F114" s="11">
        <f>IF(AND(D114="",E114=""),"",$D$6+SUM($D$7:D114)-SUM($E$7:E114))</f>
      </c>
      <c r="G114" s="15"/>
      <c r="H114" s="26">
        <f>IF(AND(D114="",E114=""),IF(OR(A114&lt;&gt;"",B114&lt;&gt;""),"金額が入っていません",""),IF(B114="","科目を選んでください",IF(AND(D114&lt;&gt;"",E114&lt;&gt;""),"収入と支払は別の行に書きます",IF(A114="","日付を入れてください",""))))</f>
      </c>
    </row>
    <row r="115" spans="1:8" x14ac:dyDescent="0.25">
      <c r="A115" s="20"/>
      <c r="B115" s="8"/>
      <c r="C115" s="8"/>
      <c r="D115" s="10"/>
      <c r="E115" s="10"/>
      <c r="F115" s="11">
        <f>IF(AND(D115="",E115=""),"",$D$6+SUM($D$7:D115)-SUM($E$7:E115))</f>
      </c>
      <c r="G115" s="15"/>
      <c r="H115" s="26">
        <f>IF(AND(D115="",E115=""),IF(OR(A115&lt;&gt;"",B115&lt;&gt;""),"金額が入っていません",""),IF(B115="","科目を選んでください",IF(AND(D115&lt;&gt;"",E115&lt;&gt;""),"収入と支払は別の行に書きます",IF(A115="","日付を入れてください",""))))</f>
      </c>
    </row>
    <row r="116" spans="1:8" x14ac:dyDescent="0.25">
      <c r="A116" s="20"/>
      <c r="B116" s="8"/>
      <c r="C116" s="8"/>
      <c r="D116" s="10"/>
      <c r="E116" s="10"/>
      <c r="F116" s="11">
        <f>IF(AND(D116="",E116=""),"",$D$6+SUM($D$7:D116)-SUM($E$7:E116))</f>
      </c>
      <c r="G116" s="15"/>
      <c r="H116" s="26">
        <f>IF(AND(D116="",E116=""),IF(OR(A116&lt;&gt;"",B116&lt;&gt;""),"金額が入っていません",""),IF(B116="","科目を選んでください",IF(AND(D116&lt;&gt;"",E116&lt;&gt;""),"収入と支払は別の行に書きます",IF(A116="","日付を入れてください",""))))</f>
      </c>
    </row>
    <row r="117" spans="1:8" x14ac:dyDescent="0.25">
      <c r="A117" s="20"/>
      <c r="B117" s="8"/>
      <c r="C117" s="8"/>
      <c r="D117" s="10"/>
      <c r="E117" s="10"/>
      <c r="F117" s="11">
        <f>IF(AND(D117="",E117=""),"",$D$6+SUM($D$7:D117)-SUM($E$7:E117))</f>
      </c>
      <c r="G117" s="15"/>
      <c r="H117" s="26">
        <f>IF(AND(D117="",E117=""),IF(OR(A117&lt;&gt;"",B117&lt;&gt;""),"金額が入っていません",""),IF(B117="","科目を選んでください",IF(AND(D117&lt;&gt;"",E117&lt;&gt;""),"収入と支払は別の行に書きます",IF(A117="","日付を入れてください",""))))</f>
      </c>
    </row>
    <row r="118" spans="1:8" x14ac:dyDescent="0.25">
      <c r="A118" s="20"/>
      <c r="B118" s="8"/>
      <c r="C118" s="8"/>
      <c r="D118" s="10"/>
      <c r="E118" s="10"/>
      <c r="F118" s="11">
        <f>IF(AND(D118="",E118=""),"",$D$6+SUM($D$7:D118)-SUM($E$7:E118))</f>
      </c>
      <c r="G118" s="15"/>
      <c r="H118" s="26">
        <f>IF(AND(D118="",E118=""),IF(OR(A118&lt;&gt;"",B118&lt;&gt;""),"金額が入っていません",""),IF(B118="","科目を選んでください",IF(AND(D118&lt;&gt;"",E118&lt;&gt;""),"収入と支払は別の行に書きます",IF(A118="","日付を入れてください",""))))</f>
      </c>
    </row>
    <row r="119" spans="1:8" x14ac:dyDescent="0.25">
      <c r="A119" s="20"/>
      <c r="B119" s="8"/>
      <c r="C119" s="8"/>
      <c r="D119" s="10"/>
      <c r="E119" s="10"/>
      <c r="F119" s="11">
        <f>IF(AND(D119="",E119=""),"",$D$6+SUM($D$7:D119)-SUM($E$7:E119))</f>
      </c>
      <c r="G119" s="15"/>
      <c r="H119" s="26">
        <f>IF(AND(D119="",E119=""),IF(OR(A119&lt;&gt;"",B119&lt;&gt;""),"金額が入っていません",""),IF(B119="","科目を選んでください",IF(AND(D119&lt;&gt;"",E119&lt;&gt;""),"収入と支払は別の行に書きます",IF(A119="","日付を入れてください",""))))</f>
      </c>
    </row>
    <row r="120" spans="1:8" x14ac:dyDescent="0.25">
      <c r="A120" s="20"/>
      <c r="B120" s="8"/>
      <c r="C120" s="8"/>
      <c r="D120" s="10"/>
      <c r="E120" s="10"/>
      <c r="F120" s="11">
        <f>IF(AND(D120="",E120=""),"",$D$6+SUM($D$7:D120)-SUM($E$7:E120))</f>
      </c>
      <c r="G120" s="15"/>
      <c r="H120" s="26">
        <f>IF(AND(D120="",E120=""),IF(OR(A120&lt;&gt;"",B120&lt;&gt;""),"金額が入っていません",""),IF(B120="","科目を選んでください",IF(AND(D120&lt;&gt;"",E120&lt;&gt;""),"収入と支払は別の行に書きます",IF(A120="","日付を入れてください",""))))</f>
      </c>
    </row>
    <row r="121" spans="1:8" x14ac:dyDescent="0.25">
      <c r="A121" s="20"/>
      <c r="B121" s="8"/>
      <c r="C121" s="8"/>
      <c r="D121" s="10"/>
      <c r="E121" s="10"/>
      <c r="F121" s="11">
        <f>IF(AND(D121="",E121=""),"",$D$6+SUM($D$7:D121)-SUM($E$7:E121))</f>
      </c>
      <c r="G121" s="15"/>
      <c r="H121" s="26">
        <f>IF(AND(D121="",E121=""),IF(OR(A121&lt;&gt;"",B121&lt;&gt;""),"金額が入っていません",""),IF(B121="","科目を選んでください",IF(AND(D121&lt;&gt;"",E121&lt;&gt;""),"収入と支払は別の行に書きます",IF(A121="","日付を入れてください",""))))</f>
      </c>
    </row>
    <row r="122" spans="1:8" x14ac:dyDescent="0.25">
      <c r="A122" s="20"/>
      <c r="B122" s="8"/>
      <c r="C122" s="8"/>
      <c r="D122" s="10"/>
      <c r="E122" s="10"/>
      <c r="F122" s="11">
        <f>IF(AND(D122="",E122=""),"",$D$6+SUM($D$7:D122)-SUM($E$7:E122))</f>
      </c>
      <c r="G122" s="15"/>
      <c r="H122" s="26">
        <f>IF(AND(D122="",E122=""),IF(OR(A122&lt;&gt;"",B122&lt;&gt;""),"金額が入っていません",""),IF(B122="","科目を選んでください",IF(AND(D122&lt;&gt;"",E122&lt;&gt;""),"収入と支払は別の行に書きます",IF(A122="","日付を入れてください",""))))</f>
      </c>
    </row>
    <row r="123" spans="1:8" x14ac:dyDescent="0.25">
      <c r="A123" s="20"/>
      <c r="B123" s="8"/>
      <c r="C123" s="8"/>
      <c r="D123" s="10"/>
      <c r="E123" s="10"/>
      <c r="F123" s="11">
        <f>IF(AND(D123="",E123=""),"",$D$6+SUM($D$7:D123)-SUM($E$7:E123))</f>
      </c>
      <c r="G123" s="15"/>
      <c r="H123" s="26">
        <f>IF(AND(D123="",E123=""),IF(OR(A123&lt;&gt;"",B123&lt;&gt;""),"金額が入っていません",""),IF(B123="","科目を選んでください",IF(AND(D123&lt;&gt;"",E123&lt;&gt;""),"収入と支払は別の行に書きます",IF(A123="","日付を入れてください",""))))</f>
      </c>
    </row>
    <row r="124" spans="1:8" x14ac:dyDescent="0.25">
      <c r="A124" s="20"/>
      <c r="B124" s="8"/>
      <c r="C124" s="8"/>
      <c r="D124" s="10"/>
      <c r="E124" s="10"/>
      <c r="F124" s="11">
        <f>IF(AND(D124="",E124=""),"",$D$6+SUM($D$7:D124)-SUM($E$7:E124))</f>
      </c>
      <c r="G124" s="15"/>
      <c r="H124" s="26">
        <f>IF(AND(D124="",E124=""),IF(OR(A124&lt;&gt;"",B124&lt;&gt;""),"金額が入っていません",""),IF(B124="","科目を選んでください",IF(AND(D124&lt;&gt;"",E124&lt;&gt;""),"収入と支払は別の行に書きます",IF(A124="","日付を入れてください",""))))</f>
      </c>
    </row>
    <row r="125" spans="1:8" x14ac:dyDescent="0.25">
      <c r="A125" s="20"/>
      <c r="B125" s="8"/>
      <c r="C125" s="8"/>
      <c r="D125" s="10"/>
      <c r="E125" s="10"/>
      <c r="F125" s="11">
        <f>IF(AND(D125="",E125=""),"",$D$6+SUM($D$7:D125)-SUM($E$7:E125))</f>
      </c>
      <c r="G125" s="15"/>
      <c r="H125" s="26">
        <f>IF(AND(D125="",E125=""),IF(OR(A125&lt;&gt;"",B125&lt;&gt;""),"金額が入っていません",""),IF(B125="","科目を選んでください",IF(AND(D125&lt;&gt;"",E125&lt;&gt;""),"収入と支払は別の行に書きます",IF(A125="","日付を入れてください",""))))</f>
      </c>
    </row>
    <row r="126" spans="1:8" x14ac:dyDescent="0.25">
      <c r="A126" s="20"/>
      <c r="B126" s="8"/>
      <c r="C126" s="8"/>
      <c r="D126" s="10"/>
      <c r="E126" s="10"/>
      <c r="F126" s="11">
        <f>IF(AND(D126="",E126=""),"",$D$6+SUM($D$7:D126)-SUM($E$7:E126))</f>
      </c>
      <c r="G126" s="15"/>
      <c r="H126" s="26">
        <f>IF(AND(D126="",E126=""),IF(OR(A126&lt;&gt;"",B126&lt;&gt;""),"金額が入っていません",""),IF(B126="","科目を選んでください",IF(AND(D126&lt;&gt;"",E126&lt;&gt;""),"収入と支払は別の行に書きます",IF(A126="","日付を入れてください",""))))</f>
      </c>
    </row>
    <row r="127" spans="1:8" x14ac:dyDescent="0.25">
      <c r="A127" s="20"/>
      <c r="B127" s="8"/>
      <c r="C127" s="8"/>
      <c r="D127" s="10"/>
      <c r="E127" s="10"/>
      <c r="F127" s="11">
        <f>IF(AND(D127="",E127=""),"",$D$6+SUM($D$7:D127)-SUM($E$7:E127))</f>
      </c>
      <c r="G127" s="15"/>
      <c r="H127" s="26">
        <f>IF(AND(D127="",E127=""),IF(OR(A127&lt;&gt;"",B127&lt;&gt;""),"金額が入っていません",""),IF(B127="","科目を選んでください",IF(AND(D127&lt;&gt;"",E127&lt;&gt;""),"収入と支払は別の行に書きます",IF(A127="","日付を入れてください",""))))</f>
      </c>
    </row>
    <row r="128" spans="1:8" x14ac:dyDescent="0.25">
      <c r="A128" s="20"/>
      <c r="B128" s="8"/>
      <c r="C128" s="8"/>
      <c r="D128" s="10"/>
      <c r="E128" s="10"/>
      <c r="F128" s="11">
        <f>IF(AND(D128="",E128=""),"",$D$6+SUM($D$7:D128)-SUM($E$7:E128))</f>
      </c>
      <c r="G128" s="15"/>
      <c r="H128" s="26">
        <f>IF(AND(D128="",E128=""),IF(OR(A128&lt;&gt;"",B128&lt;&gt;""),"金額が入っていません",""),IF(B128="","科目を選んでください",IF(AND(D128&lt;&gt;"",E128&lt;&gt;""),"収入と支払は別の行に書きます",IF(A128="","日付を入れてください",""))))</f>
      </c>
    </row>
    <row r="129" spans="1:8" x14ac:dyDescent="0.25">
      <c r="A129" s="20"/>
      <c r="B129" s="8"/>
      <c r="C129" s="8"/>
      <c r="D129" s="10"/>
      <c r="E129" s="10"/>
      <c r="F129" s="11">
        <f>IF(AND(D129="",E129=""),"",$D$6+SUM($D$7:D129)-SUM($E$7:E129))</f>
      </c>
      <c r="G129" s="15"/>
      <c r="H129" s="26">
        <f>IF(AND(D129="",E129=""),IF(OR(A129&lt;&gt;"",B129&lt;&gt;""),"金額が入っていません",""),IF(B129="","科目を選んでください",IF(AND(D129&lt;&gt;"",E129&lt;&gt;""),"収入と支払は別の行に書きます",IF(A129="","日付を入れてください",""))))</f>
      </c>
    </row>
    <row r="130" spans="1:8" x14ac:dyDescent="0.25">
      <c r="A130" s="20"/>
      <c r="B130" s="8"/>
      <c r="C130" s="8"/>
      <c r="D130" s="10"/>
      <c r="E130" s="10"/>
      <c r="F130" s="11">
        <f>IF(AND(D130="",E130=""),"",$D$6+SUM($D$7:D130)-SUM($E$7:E130))</f>
      </c>
      <c r="G130" s="15"/>
      <c r="H130" s="26">
        <f>IF(AND(D130="",E130=""),IF(OR(A130&lt;&gt;"",B130&lt;&gt;""),"金額が入っていません",""),IF(B130="","科目を選んでください",IF(AND(D130&lt;&gt;"",E130&lt;&gt;""),"収入と支払は別の行に書きます",IF(A130="","日付を入れてください",""))))</f>
      </c>
    </row>
    <row r="131" spans="1:8" x14ac:dyDescent="0.25">
      <c r="A131" s="20"/>
      <c r="B131" s="8"/>
      <c r="C131" s="8"/>
      <c r="D131" s="10"/>
      <c r="E131" s="10"/>
      <c r="F131" s="11">
        <f>IF(AND(D131="",E131=""),"",$D$6+SUM($D$7:D131)-SUM($E$7:E131))</f>
      </c>
      <c r="G131" s="15"/>
      <c r="H131" s="26">
        <f>IF(AND(D131="",E131=""),IF(OR(A131&lt;&gt;"",B131&lt;&gt;""),"金額が入っていません",""),IF(B131="","科目を選んでください",IF(AND(D131&lt;&gt;"",E131&lt;&gt;""),"収入と支払は別の行に書きます",IF(A131="","日付を入れてください",""))))</f>
      </c>
    </row>
    <row r="132" spans="1:8" x14ac:dyDescent="0.25">
      <c r="A132" s="20"/>
      <c r="B132" s="8"/>
      <c r="C132" s="8"/>
      <c r="D132" s="10"/>
      <c r="E132" s="10"/>
      <c r="F132" s="11">
        <f>IF(AND(D132="",E132=""),"",$D$6+SUM($D$7:D132)-SUM($E$7:E132))</f>
      </c>
      <c r="G132" s="15"/>
      <c r="H132" s="26">
        <f>IF(AND(D132="",E132=""),IF(OR(A132&lt;&gt;"",B132&lt;&gt;""),"金額が入っていません",""),IF(B132="","科目を選んでください",IF(AND(D132&lt;&gt;"",E132&lt;&gt;""),"収入と支払は別の行に書きます",IF(A132="","日付を入れてください",""))))</f>
      </c>
    </row>
    <row r="133" spans="1:8" x14ac:dyDescent="0.25">
      <c r="A133" s="20"/>
      <c r="B133" s="8"/>
      <c r="C133" s="8"/>
      <c r="D133" s="10"/>
      <c r="E133" s="10"/>
      <c r="F133" s="11">
        <f>IF(AND(D133="",E133=""),"",$D$6+SUM($D$7:D133)-SUM($E$7:E133))</f>
      </c>
      <c r="G133" s="15"/>
      <c r="H133" s="26">
        <f>IF(AND(D133="",E133=""),IF(OR(A133&lt;&gt;"",B133&lt;&gt;""),"金額が入っていません",""),IF(B133="","科目を選んでください",IF(AND(D133&lt;&gt;"",E133&lt;&gt;""),"収入と支払は別の行に書きます",IF(A133="","日付を入れてください",""))))</f>
      </c>
    </row>
    <row r="134" spans="1:8" x14ac:dyDescent="0.25">
      <c r="A134" s="20"/>
      <c r="B134" s="8"/>
      <c r="C134" s="8"/>
      <c r="D134" s="10"/>
      <c r="E134" s="10"/>
      <c r="F134" s="11">
        <f>IF(AND(D134="",E134=""),"",$D$6+SUM($D$7:D134)-SUM($E$7:E134))</f>
      </c>
      <c r="G134" s="15"/>
      <c r="H134" s="26">
        <f>IF(AND(D134="",E134=""),IF(OR(A134&lt;&gt;"",B134&lt;&gt;""),"金額が入っていません",""),IF(B134="","科目を選んでください",IF(AND(D134&lt;&gt;"",E134&lt;&gt;""),"収入と支払は別の行に書きます",IF(A134="","日付を入れてください",""))))</f>
      </c>
    </row>
    <row r="135" spans="1:8" x14ac:dyDescent="0.25">
      <c r="A135" s="20"/>
      <c r="B135" s="8"/>
      <c r="C135" s="8"/>
      <c r="D135" s="10"/>
      <c r="E135" s="10"/>
      <c r="F135" s="11">
        <f>IF(AND(D135="",E135=""),"",$D$6+SUM($D$7:D135)-SUM($E$7:E135))</f>
      </c>
      <c r="G135" s="15"/>
      <c r="H135" s="26">
        <f>IF(AND(D135="",E135=""),IF(OR(A135&lt;&gt;"",B135&lt;&gt;""),"金額が入っていません",""),IF(B135="","科目を選んでください",IF(AND(D135&lt;&gt;"",E135&lt;&gt;""),"収入と支払は別の行に書きます",IF(A135="","日付を入れてください",""))))</f>
      </c>
    </row>
    <row r="136" spans="1:8" x14ac:dyDescent="0.25">
      <c r="A136" s="20"/>
      <c r="B136" s="8"/>
      <c r="C136" s="8"/>
      <c r="D136" s="10"/>
      <c r="E136" s="10"/>
      <c r="F136" s="11">
        <f>IF(AND(D136="",E136=""),"",$D$6+SUM($D$7:D136)-SUM($E$7:E136))</f>
      </c>
      <c r="G136" s="15"/>
      <c r="H136" s="26">
        <f>IF(AND(D136="",E136=""),IF(OR(A136&lt;&gt;"",B136&lt;&gt;""),"金額が入っていません",""),IF(B136="","科目を選んでください",IF(AND(D136&lt;&gt;"",E136&lt;&gt;""),"収入と支払は別の行に書きます",IF(A136="","日付を入れてください",""))))</f>
      </c>
    </row>
    <row r="137" spans="1:8" x14ac:dyDescent="0.25">
      <c r="A137" s="20"/>
      <c r="B137" s="8"/>
      <c r="C137" s="8"/>
      <c r="D137" s="10"/>
      <c r="E137" s="10"/>
      <c r="F137" s="11">
        <f>IF(AND(D137="",E137=""),"",$D$6+SUM($D$7:D137)-SUM($E$7:E137))</f>
      </c>
      <c r="G137" s="15"/>
      <c r="H137" s="26">
        <f>IF(AND(D137="",E137=""),IF(OR(A137&lt;&gt;"",B137&lt;&gt;""),"金額が入っていません",""),IF(B137="","科目を選んでください",IF(AND(D137&lt;&gt;"",E137&lt;&gt;""),"収入と支払は別の行に書きます",IF(A137="","日付を入れてください",""))))</f>
      </c>
    </row>
    <row r="138" spans="1:8" x14ac:dyDescent="0.25">
      <c r="A138" s="20"/>
      <c r="B138" s="8"/>
      <c r="C138" s="8"/>
      <c r="D138" s="10"/>
      <c r="E138" s="10"/>
      <c r="F138" s="11">
        <f>IF(AND(D138="",E138=""),"",$D$6+SUM($D$7:D138)-SUM($E$7:E138))</f>
      </c>
      <c r="G138" s="15"/>
      <c r="H138" s="26">
        <f>IF(AND(D138="",E138=""),IF(OR(A138&lt;&gt;"",B138&lt;&gt;""),"金額が入っていません",""),IF(B138="","科目を選んでください",IF(AND(D138&lt;&gt;"",E138&lt;&gt;""),"収入と支払は別の行に書きます",IF(A138="","日付を入れてください",""))))</f>
      </c>
    </row>
    <row r="139" spans="1:8" x14ac:dyDescent="0.25">
      <c r="A139" s="20"/>
      <c r="B139" s="8"/>
      <c r="C139" s="8"/>
      <c r="D139" s="10"/>
      <c r="E139" s="10"/>
      <c r="F139" s="11">
        <f>IF(AND(D139="",E139=""),"",$D$6+SUM($D$7:D139)-SUM($E$7:E139))</f>
      </c>
      <c r="G139" s="15"/>
      <c r="H139" s="26">
        <f>IF(AND(D139="",E139=""),IF(OR(A139&lt;&gt;"",B139&lt;&gt;""),"金額が入っていません",""),IF(B139="","科目を選んでください",IF(AND(D139&lt;&gt;"",E139&lt;&gt;""),"収入と支払は別の行に書きます",IF(A139="","日付を入れてください",""))))</f>
      </c>
    </row>
    <row r="140" spans="1:8" x14ac:dyDescent="0.25">
      <c r="A140" s="20"/>
      <c r="B140" s="8"/>
      <c r="C140" s="8"/>
      <c r="D140" s="10"/>
      <c r="E140" s="10"/>
      <c r="F140" s="11">
        <f>IF(AND(D140="",E140=""),"",$D$6+SUM($D$7:D140)-SUM($E$7:E140))</f>
      </c>
      <c r="G140" s="15"/>
      <c r="H140" s="26">
        <f>IF(AND(D140="",E140=""),IF(OR(A140&lt;&gt;"",B140&lt;&gt;""),"金額が入っていません",""),IF(B140="","科目を選んでください",IF(AND(D140&lt;&gt;"",E140&lt;&gt;""),"収入と支払は別の行に書きます",IF(A140="","日付を入れてください",""))))</f>
      </c>
    </row>
    <row r="141" spans="1:8" x14ac:dyDescent="0.25">
      <c r="A141" s="20"/>
      <c r="B141" s="8"/>
      <c r="C141" s="8"/>
      <c r="D141" s="10"/>
      <c r="E141" s="10"/>
      <c r="F141" s="11">
        <f>IF(AND(D141="",E141=""),"",$D$6+SUM($D$7:D141)-SUM($E$7:E141))</f>
      </c>
      <c r="G141" s="15"/>
      <c r="H141" s="26">
        <f>IF(AND(D141="",E141=""),IF(OR(A141&lt;&gt;"",B141&lt;&gt;""),"金額が入っていません",""),IF(B141="","科目を選んでください",IF(AND(D141&lt;&gt;"",E141&lt;&gt;""),"収入と支払は別の行に書きます",IF(A141="","日付を入れてください",""))))</f>
      </c>
    </row>
    <row r="142" spans="1:8" x14ac:dyDescent="0.25">
      <c r="A142" s="20"/>
      <c r="B142" s="8"/>
      <c r="C142" s="8"/>
      <c r="D142" s="10"/>
      <c r="E142" s="10"/>
      <c r="F142" s="11">
        <f>IF(AND(D142="",E142=""),"",$D$6+SUM($D$7:D142)-SUM($E$7:E142))</f>
      </c>
      <c r="G142" s="15"/>
      <c r="H142" s="26">
        <f>IF(AND(D142="",E142=""),IF(OR(A142&lt;&gt;"",B142&lt;&gt;""),"金額が入っていません",""),IF(B142="","科目を選んでください",IF(AND(D142&lt;&gt;"",E142&lt;&gt;""),"収入と支払は別の行に書きます",IF(A142="","日付を入れてください",""))))</f>
      </c>
    </row>
    <row r="143" spans="1:8" x14ac:dyDescent="0.25">
      <c r="A143" s="20"/>
      <c r="B143" s="8"/>
      <c r="C143" s="8"/>
      <c r="D143" s="10"/>
      <c r="E143" s="10"/>
      <c r="F143" s="11">
        <f>IF(AND(D143="",E143=""),"",$D$6+SUM($D$7:D143)-SUM($E$7:E143))</f>
      </c>
      <c r="G143" s="15"/>
      <c r="H143" s="26">
        <f>IF(AND(D143="",E143=""),IF(OR(A143&lt;&gt;"",B143&lt;&gt;""),"金額が入っていません",""),IF(B143="","科目を選んでください",IF(AND(D143&lt;&gt;"",E143&lt;&gt;""),"収入と支払は別の行に書きます",IF(A143="","日付を入れてください",""))))</f>
      </c>
    </row>
    <row r="144" spans="1:8" x14ac:dyDescent="0.25">
      <c r="A144" s="20"/>
      <c r="B144" s="8"/>
      <c r="C144" s="8"/>
      <c r="D144" s="10"/>
      <c r="E144" s="10"/>
      <c r="F144" s="11">
        <f>IF(AND(D144="",E144=""),"",$D$6+SUM($D$7:D144)-SUM($E$7:E144))</f>
      </c>
      <c r="G144" s="15"/>
      <c r="H144" s="26">
        <f>IF(AND(D144="",E144=""),IF(OR(A144&lt;&gt;"",B144&lt;&gt;""),"金額が入っていません",""),IF(B144="","科目を選んでください",IF(AND(D144&lt;&gt;"",E144&lt;&gt;""),"収入と支払は別の行に書きます",IF(A144="","日付を入れてください",""))))</f>
      </c>
    </row>
    <row r="145" spans="1:8" x14ac:dyDescent="0.25">
      <c r="A145" s="20"/>
      <c r="B145" s="8"/>
      <c r="C145" s="8"/>
      <c r="D145" s="10"/>
      <c r="E145" s="10"/>
      <c r="F145" s="11">
        <f>IF(AND(D145="",E145=""),"",$D$6+SUM($D$7:D145)-SUM($E$7:E145))</f>
      </c>
      <c r="G145" s="15"/>
      <c r="H145" s="26">
        <f>IF(AND(D145="",E145=""),IF(OR(A145&lt;&gt;"",B145&lt;&gt;""),"金額が入っていません",""),IF(B145="","科目を選んでください",IF(AND(D145&lt;&gt;"",E145&lt;&gt;""),"収入と支払は別の行に書きます",IF(A145="","日付を入れてください",""))))</f>
      </c>
    </row>
    <row r="146" spans="1:8" x14ac:dyDescent="0.25">
      <c r="A146" s="20"/>
      <c r="B146" s="8"/>
      <c r="C146" s="8"/>
      <c r="D146" s="10"/>
      <c r="E146" s="10"/>
      <c r="F146" s="11">
        <f>IF(AND(D146="",E146=""),"",$D$6+SUM($D$7:D146)-SUM($E$7:E146))</f>
      </c>
      <c r="G146" s="15"/>
      <c r="H146" s="26">
        <f>IF(AND(D146="",E146=""),IF(OR(A146&lt;&gt;"",B146&lt;&gt;""),"金額が入っていません",""),IF(B146="","科目を選んでください",IF(AND(D146&lt;&gt;"",E146&lt;&gt;""),"収入と支払は別の行に書きます",IF(A146="","日付を入れてください",""))))</f>
      </c>
    </row>
    <row r="147" spans="1:8" x14ac:dyDescent="0.25">
      <c r="A147" s="20"/>
      <c r="B147" s="8"/>
      <c r="C147" s="8"/>
      <c r="D147" s="10"/>
      <c r="E147" s="10"/>
      <c r="F147" s="11">
        <f>IF(AND(D147="",E147=""),"",$D$6+SUM($D$7:D147)-SUM($E$7:E147))</f>
      </c>
      <c r="G147" s="15"/>
      <c r="H147" s="26">
        <f>IF(AND(D147="",E147=""),IF(OR(A147&lt;&gt;"",B147&lt;&gt;""),"金額が入っていません",""),IF(B147="","科目を選んでください",IF(AND(D147&lt;&gt;"",E147&lt;&gt;""),"収入と支払は別の行に書きます",IF(A147="","日付を入れてください",""))))</f>
      </c>
    </row>
    <row r="148" spans="1:8" x14ac:dyDescent="0.25">
      <c r="A148" s="20"/>
      <c r="B148" s="8"/>
      <c r="C148" s="8"/>
      <c r="D148" s="10"/>
      <c r="E148" s="10"/>
      <c r="F148" s="11">
        <f>IF(AND(D148="",E148=""),"",$D$6+SUM($D$7:D148)-SUM($E$7:E148))</f>
      </c>
      <c r="G148" s="15"/>
      <c r="H148" s="26">
        <f>IF(AND(D148="",E148=""),IF(OR(A148&lt;&gt;"",B148&lt;&gt;""),"金額が入っていません",""),IF(B148="","科目を選んでください",IF(AND(D148&lt;&gt;"",E148&lt;&gt;""),"収入と支払は別の行に書きます",IF(A148="","日付を入れてください",""))))</f>
      </c>
    </row>
    <row r="149" spans="1:8" x14ac:dyDescent="0.25">
      <c r="A149" s="20"/>
      <c r="B149" s="8"/>
      <c r="C149" s="8"/>
      <c r="D149" s="10"/>
      <c r="E149" s="10"/>
      <c r="F149" s="11">
        <f>IF(AND(D149="",E149=""),"",$D$6+SUM($D$7:D149)-SUM($E$7:E149))</f>
      </c>
      <c r="G149" s="15"/>
      <c r="H149" s="26">
        <f>IF(AND(D149="",E149=""),IF(OR(A149&lt;&gt;"",B149&lt;&gt;""),"金額が入っていません",""),IF(B149="","科目を選んでください",IF(AND(D149&lt;&gt;"",E149&lt;&gt;""),"収入と支払は別の行に書きます",IF(A149="","日付を入れてください",""))))</f>
      </c>
    </row>
    <row r="150" spans="1:8" x14ac:dyDescent="0.25">
      <c r="A150" s="20"/>
      <c r="B150" s="8"/>
      <c r="C150" s="8"/>
      <c r="D150" s="10"/>
      <c r="E150" s="10"/>
      <c r="F150" s="11">
        <f>IF(AND(D150="",E150=""),"",$D$6+SUM($D$7:D150)-SUM($E$7:E150))</f>
      </c>
      <c r="G150" s="15"/>
      <c r="H150" s="26">
        <f>IF(AND(D150="",E150=""),IF(OR(A150&lt;&gt;"",B150&lt;&gt;""),"金額が入っていません",""),IF(B150="","科目を選んでください",IF(AND(D150&lt;&gt;"",E150&lt;&gt;""),"収入と支払は別の行に書きます",IF(A150="","日付を入れてください",""))))</f>
      </c>
    </row>
    <row r="151" spans="1:8" x14ac:dyDescent="0.25">
      <c r="A151" s="20"/>
      <c r="B151" s="8"/>
      <c r="C151" s="8"/>
      <c r="D151" s="10"/>
      <c r="E151" s="10"/>
      <c r="F151" s="11">
        <f>IF(AND(D151="",E151=""),"",$D$6+SUM($D$7:D151)-SUM($E$7:E151))</f>
      </c>
      <c r="G151" s="15"/>
      <c r="H151" s="26">
        <f>IF(AND(D151="",E151=""),IF(OR(A151&lt;&gt;"",B151&lt;&gt;""),"金額が入っていません",""),IF(B151="","科目を選んでください",IF(AND(D151&lt;&gt;"",E151&lt;&gt;""),"収入と支払は別の行に書きます",IF(A151="","日付を入れてください",""))))</f>
      </c>
    </row>
    <row r="152" spans="1:8" x14ac:dyDescent="0.25">
      <c r="A152" s="20"/>
      <c r="B152" s="8"/>
      <c r="C152" s="8"/>
      <c r="D152" s="10"/>
      <c r="E152" s="10"/>
      <c r="F152" s="11">
        <f>IF(AND(D152="",E152=""),"",$D$6+SUM($D$7:D152)-SUM($E$7:E152))</f>
      </c>
      <c r="G152" s="15"/>
      <c r="H152" s="26">
        <f>IF(AND(D152="",E152=""),IF(OR(A152&lt;&gt;"",B152&lt;&gt;""),"金額が入っていません",""),IF(B152="","科目を選んでください",IF(AND(D152&lt;&gt;"",E152&lt;&gt;""),"収入と支払は別の行に書きます",IF(A152="","日付を入れてください",""))))</f>
      </c>
    </row>
    <row r="153" spans="1:8" x14ac:dyDescent="0.25">
      <c r="A153" s="20"/>
      <c r="B153" s="8"/>
      <c r="C153" s="8"/>
      <c r="D153" s="10"/>
      <c r="E153" s="10"/>
      <c r="F153" s="11">
        <f>IF(AND(D153="",E153=""),"",$D$6+SUM($D$7:D153)-SUM($E$7:E153))</f>
      </c>
      <c r="G153" s="15"/>
      <c r="H153" s="26">
        <f>IF(AND(D153="",E153=""),IF(OR(A153&lt;&gt;"",B153&lt;&gt;""),"金額が入っていません",""),IF(B153="","科目を選んでください",IF(AND(D153&lt;&gt;"",E153&lt;&gt;""),"収入と支払は別の行に書きます",IF(A153="","日付を入れてください",""))))</f>
      </c>
    </row>
    <row r="154" spans="1:8" x14ac:dyDescent="0.25">
      <c r="A154" s="20"/>
      <c r="B154" s="8"/>
      <c r="C154" s="8"/>
      <c r="D154" s="10"/>
      <c r="E154" s="10"/>
      <c r="F154" s="11">
        <f>IF(AND(D154="",E154=""),"",$D$6+SUM($D$7:D154)-SUM($E$7:E154))</f>
      </c>
      <c r="G154" s="15"/>
      <c r="H154" s="26">
        <f>IF(AND(D154="",E154=""),IF(OR(A154&lt;&gt;"",B154&lt;&gt;""),"金額が入っていません",""),IF(B154="","科目を選んでください",IF(AND(D154&lt;&gt;"",E154&lt;&gt;""),"収入と支払は別の行に書きます",IF(A154="","日付を入れてください",""))))</f>
      </c>
    </row>
    <row r="155" spans="1:8" x14ac:dyDescent="0.25">
      <c r="A155" s="20"/>
      <c r="B155" s="8"/>
      <c r="C155" s="8"/>
      <c r="D155" s="10"/>
      <c r="E155" s="10"/>
      <c r="F155" s="11">
        <f>IF(AND(D155="",E155=""),"",$D$6+SUM($D$7:D155)-SUM($E$7:E155))</f>
      </c>
      <c r="G155" s="15"/>
      <c r="H155" s="26">
        <f>IF(AND(D155="",E155=""),IF(OR(A155&lt;&gt;"",B155&lt;&gt;""),"金額が入っていません",""),IF(B155="","科目を選んでください",IF(AND(D155&lt;&gt;"",E155&lt;&gt;""),"収入と支払は別の行に書きます",IF(A155="","日付を入れてください",""))))</f>
      </c>
    </row>
    <row r="156" spans="1:8" x14ac:dyDescent="0.25">
      <c r="A156" s="20"/>
      <c r="B156" s="8"/>
      <c r="C156" s="8"/>
      <c r="D156" s="10"/>
      <c r="E156" s="10"/>
      <c r="F156" s="11">
        <f>IF(AND(D156="",E156=""),"",$D$6+SUM($D$7:D156)-SUM($E$7:E156))</f>
      </c>
      <c r="G156" s="15"/>
      <c r="H156" s="26">
        <f>IF(AND(D156="",E156=""),IF(OR(A156&lt;&gt;"",B156&lt;&gt;""),"金額が入っていません",""),IF(B156="","科目を選んでください",IF(AND(D156&lt;&gt;"",E156&lt;&gt;""),"収入と支払は別の行に書きます",IF(A156="","日付を入れてください",""))))</f>
      </c>
    </row>
    <row r="157" spans="1:8" x14ac:dyDescent="0.25">
      <c r="A157" s="20"/>
      <c r="B157" s="8"/>
      <c r="C157" s="8"/>
      <c r="D157" s="10"/>
      <c r="E157" s="10"/>
      <c r="F157" s="11">
        <f>IF(AND(D157="",E157=""),"",$D$6+SUM($D$7:D157)-SUM($E$7:E157))</f>
      </c>
      <c r="G157" s="15"/>
      <c r="H157" s="26">
        <f>IF(AND(D157="",E157=""),IF(OR(A157&lt;&gt;"",B157&lt;&gt;""),"金額が入っていません",""),IF(B157="","科目を選んでください",IF(AND(D157&lt;&gt;"",E157&lt;&gt;""),"収入と支払は別の行に書きます",IF(A157="","日付を入れてください",""))))</f>
      </c>
    </row>
    <row r="158" spans="1:8" x14ac:dyDescent="0.25">
      <c r="A158" s="20"/>
      <c r="B158" s="8"/>
      <c r="C158" s="8"/>
      <c r="D158" s="10"/>
      <c r="E158" s="10"/>
      <c r="F158" s="11">
        <f>IF(AND(D158="",E158=""),"",$D$6+SUM($D$7:D158)-SUM($E$7:E158))</f>
      </c>
      <c r="G158" s="15"/>
      <c r="H158" s="26">
        <f>IF(AND(D158="",E158=""),IF(OR(A158&lt;&gt;"",B158&lt;&gt;""),"金額が入っていません",""),IF(B158="","科目を選んでください",IF(AND(D158&lt;&gt;"",E158&lt;&gt;""),"収入と支払は別の行に書きます",IF(A158="","日付を入れてください",""))))</f>
      </c>
    </row>
    <row r="159" spans="1:8" x14ac:dyDescent="0.25">
      <c r="A159" s="20"/>
      <c r="B159" s="8"/>
      <c r="C159" s="8"/>
      <c r="D159" s="10"/>
      <c r="E159" s="10"/>
      <c r="F159" s="11">
        <f>IF(AND(D159="",E159=""),"",$D$6+SUM($D$7:D159)-SUM($E$7:E159))</f>
      </c>
      <c r="G159" s="15"/>
      <c r="H159" s="26">
        <f>IF(AND(D159="",E159=""),IF(OR(A159&lt;&gt;"",B159&lt;&gt;""),"金額が入っていません",""),IF(B159="","科目を選んでください",IF(AND(D159&lt;&gt;"",E159&lt;&gt;""),"収入と支払は別の行に書きます",IF(A159="","日付を入れてください",""))))</f>
      </c>
    </row>
    <row r="160" spans="1:8" x14ac:dyDescent="0.25">
      <c r="A160" s="20"/>
      <c r="B160" s="8"/>
      <c r="C160" s="8"/>
      <c r="D160" s="10"/>
      <c r="E160" s="10"/>
      <c r="F160" s="11">
        <f>IF(AND(D160="",E160=""),"",$D$6+SUM($D$7:D160)-SUM($E$7:E160))</f>
      </c>
      <c r="G160" s="15"/>
      <c r="H160" s="26">
        <f>IF(AND(D160="",E160=""),IF(OR(A160&lt;&gt;"",B160&lt;&gt;""),"金額が入っていません",""),IF(B160="","科目を選んでください",IF(AND(D160&lt;&gt;"",E160&lt;&gt;""),"収入と支払は別の行に書きます",IF(A160="","日付を入れてください",""))))</f>
      </c>
    </row>
    <row r="161" spans="1:8" x14ac:dyDescent="0.25">
      <c r="A161" s="20"/>
      <c r="B161" s="8"/>
      <c r="C161" s="8"/>
      <c r="D161" s="10"/>
      <c r="E161" s="10"/>
      <c r="F161" s="11">
        <f>IF(AND(D161="",E161=""),"",$D$6+SUM($D$7:D161)-SUM($E$7:E161))</f>
      </c>
      <c r="G161" s="15"/>
      <c r="H161" s="26">
        <f>IF(AND(D161="",E161=""),IF(OR(A161&lt;&gt;"",B161&lt;&gt;""),"金額が入っていません",""),IF(B161="","科目を選んでください",IF(AND(D161&lt;&gt;"",E161&lt;&gt;""),"収入と支払は別の行に書きます",IF(A161="","日付を入れてください",""))))</f>
      </c>
    </row>
    <row r="162" spans="1:8" x14ac:dyDescent="0.25">
      <c r="A162" s="20"/>
      <c r="B162" s="8"/>
      <c r="C162" s="8"/>
      <c r="D162" s="10"/>
      <c r="E162" s="10"/>
      <c r="F162" s="11">
        <f>IF(AND(D162="",E162=""),"",$D$6+SUM($D$7:D162)-SUM($E$7:E162))</f>
      </c>
      <c r="G162" s="15"/>
      <c r="H162" s="26">
        <f>IF(AND(D162="",E162=""),IF(OR(A162&lt;&gt;"",B162&lt;&gt;""),"金額が入っていません",""),IF(B162="","科目を選んでください",IF(AND(D162&lt;&gt;"",E162&lt;&gt;""),"収入と支払は別の行に書きます",IF(A162="","日付を入れてください",""))))</f>
      </c>
    </row>
    <row r="163" spans="1:8" x14ac:dyDescent="0.25">
      <c r="A163" s="20"/>
      <c r="B163" s="8"/>
      <c r="C163" s="8"/>
      <c r="D163" s="10"/>
      <c r="E163" s="10"/>
      <c r="F163" s="11">
        <f>IF(AND(D163="",E163=""),"",$D$6+SUM($D$7:D163)-SUM($E$7:E163))</f>
      </c>
      <c r="G163" s="15"/>
      <c r="H163" s="26">
        <f>IF(AND(D163="",E163=""),IF(OR(A163&lt;&gt;"",B163&lt;&gt;""),"金額が入っていません",""),IF(B163="","科目を選んでください",IF(AND(D163&lt;&gt;"",E163&lt;&gt;""),"収入と支払は別の行に書きます",IF(A163="","日付を入れてください",""))))</f>
      </c>
    </row>
    <row r="164" spans="1:8" x14ac:dyDescent="0.25">
      <c r="A164" s="20"/>
      <c r="B164" s="8"/>
      <c r="C164" s="8"/>
      <c r="D164" s="10"/>
      <c r="E164" s="10"/>
      <c r="F164" s="11">
        <f>IF(AND(D164="",E164=""),"",$D$6+SUM($D$7:D164)-SUM($E$7:E164))</f>
      </c>
      <c r="G164" s="15"/>
      <c r="H164" s="26">
        <f>IF(AND(D164="",E164=""),IF(OR(A164&lt;&gt;"",B164&lt;&gt;""),"金額が入っていません",""),IF(B164="","科目を選んでください",IF(AND(D164&lt;&gt;"",E164&lt;&gt;""),"収入と支払は別の行に書きます",IF(A164="","日付を入れてください",""))))</f>
      </c>
    </row>
    <row r="165" spans="1:8" x14ac:dyDescent="0.25">
      <c r="A165" s="20"/>
      <c r="B165" s="8"/>
      <c r="C165" s="8"/>
      <c r="D165" s="10"/>
      <c r="E165" s="10"/>
      <c r="F165" s="11">
        <f>IF(AND(D165="",E165=""),"",$D$6+SUM($D$7:D165)-SUM($E$7:E165))</f>
      </c>
      <c r="G165" s="15"/>
      <c r="H165" s="26">
        <f>IF(AND(D165="",E165=""),IF(OR(A165&lt;&gt;"",B165&lt;&gt;""),"金額が入っていません",""),IF(B165="","科目を選んでください",IF(AND(D165&lt;&gt;"",E165&lt;&gt;""),"収入と支払は別の行に書きます",IF(A165="","日付を入れてください",""))))</f>
      </c>
    </row>
    <row r="166" spans="1:8" x14ac:dyDescent="0.25">
      <c r="A166" s="20"/>
      <c r="B166" s="8"/>
      <c r="C166" s="8"/>
      <c r="D166" s="10"/>
      <c r="E166" s="10"/>
      <c r="F166" s="11">
        <f>IF(AND(D166="",E166=""),"",$D$6+SUM($D$7:D166)-SUM($E$7:E166))</f>
      </c>
      <c r="G166" s="15"/>
      <c r="H166" s="26">
        <f>IF(AND(D166="",E166=""),IF(OR(A166&lt;&gt;"",B166&lt;&gt;""),"金額が入っていません",""),IF(B166="","科目を選んでください",IF(AND(D166&lt;&gt;"",E166&lt;&gt;""),"収入と支払は別の行に書きます",IF(A166="","日付を入れてください",""))))</f>
      </c>
    </row>
    <row r="167" spans="1:8" x14ac:dyDescent="0.25">
      <c r="A167" s="20"/>
      <c r="B167" s="8"/>
      <c r="C167" s="8"/>
      <c r="D167" s="10"/>
      <c r="E167" s="10"/>
      <c r="F167" s="11">
        <f>IF(AND(D167="",E167=""),"",$D$6+SUM($D$7:D167)-SUM($E$7:E167))</f>
      </c>
      <c r="G167" s="15"/>
      <c r="H167" s="26">
        <f>IF(AND(D167="",E167=""),IF(OR(A167&lt;&gt;"",B167&lt;&gt;""),"金額が入っていません",""),IF(B167="","科目を選んでください",IF(AND(D167&lt;&gt;"",E167&lt;&gt;""),"収入と支払は別の行に書きます",IF(A167="","日付を入れてください",""))))</f>
      </c>
    </row>
    <row r="168" spans="1:8" x14ac:dyDescent="0.25">
      <c r="A168" s="20"/>
      <c r="B168" s="8"/>
      <c r="C168" s="8"/>
      <c r="D168" s="10"/>
      <c r="E168" s="10"/>
      <c r="F168" s="11">
        <f>IF(AND(D168="",E168=""),"",$D$6+SUM($D$7:D168)-SUM($E$7:E168))</f>
      </c>
      <c r="G168" s="15"/>
      <c r="H168" s="26">
        <f>IF(AND(D168="",E168=""),IF(OR(A168&lt;&gt;"",B168&lt;&gt;""),"金額が入っていません",""),IF(B168="","科目を選んでください",IF(AND(D168&lt;&gt;"",E168&lt;&gt;""),"収入と支払は別の行に書きます",IF(A168="","日付を入れてください",""))))</f>
      </c>
    </row>
    <row r="169" spans="1:8" x14ac:dyDescent="0.25">
      <c r="A169" s="20"/>
      <c r="B169" s="8"/>
      <c r="C169" s="8"/>
      <c r="D169" s="10"/>
      <c r="E169" s="10"/>
      <c r="F169" s="11">
        <f>IF(AND(D169="",E169=""),"",$D$6+SUM($D$7:D169)-SUM($E$7:E169))</f>
      </c>
      <c r="G169" s="15"/>
      <c r="H169" s="26">
        <f>IF(AND(D169="",E169=""),IF(OR(A169&lt;&gt;"",B169&lt;&gt;""),"金額が入っていません",""),IF(B169="","科目を選んでください",IF(AND(D169&lt;&gt;"",E169&lt;&gt;""),"収入と支払は別の行に書きます",IF(A169="","日付を入れてください",""))))</f>
      </c>
    </row>
    <row r="170" spans="1:8" x14ac:dyDescent="0.25">
      <c r="A170" s="20"/>
      <c r="B170" s="8"/>
      <c r="C170" s="8"/>
      <c r="D170" s="10"/>
      <c r="E170" s="10"/>
      <c r="F170" s="11">
        <f>IF(AND(D170="",E170=""),"",$D$6+SUM($D$7:D170)-SUM($E$7:E170))</f>
      </c>
      <c r="G170" s="15"/>
      <c r="H170" s="26">
        <f>IF(AND(D170="",E170=""),IF(OR(A170&lt;&gt;"",B170&lt;&gt;""),"金額が入っていません",""),IF(B170="","科目を選んでください",IF(AND(D170&lt;&gt;"",E170&lt;&gt;""),"収入と支払は別の行に書きます",IF(A170="","日付を入れてください",""))))</f>
      </c>
    </row>
    <row r="171" spans="1:8" x14ac:dyDescent="0.25">
      <c r="A171" s="20"/>
      <c r="B171" s="8"/>
      <c r="C171" s="8"/>
      <c r="D171" s="10"/>
      <c r="E171" s="10"/>
      <c r="F171" s="11">
        <f>IF(AND(D171="",E171=""),"",$D$6+SUM($D$7:D171)-SUM($E$7:E171))</f>
      </c>
      <c r="G171" s="15"/>
      <c r="H171" s="26">
        <f>IF(AND(D171="",E171=""),IF(OR(A171&lt;&gt;"",B171&lt;&gt;""),"金額が入っていません",""),IF(B171="","科目を選んでください",IF(AND(D171&lt;&gt;"",E171&lt;&gt;""),"収入と支払は別の行に書きます",IF(A171="","日付を入れてください",""))))</f>
      </c>
    </row>
    <row r="172" spans="1:8" x14ac:dyDescent="0.25">
      <c r="A172" s="20"/>
      <c r="B172" s="8"/>
      <c r="C172" s="8"/>
      <c r="D172" s="10"/>
      <c r="E172" s="10"/>
      <c r="F172" s="11">
        <f>IF(AND(D172="",E172=""),"",$D$6+SUM($D$7:D172)-SUM($E$7:E172))</f>
      </c>
      <c r="G172" s="15"/>
      <c r="H172" s="26">
        <f>IF(AND(D172="",E172=""),IF(OR(A172&lt;&gt;"",B172&lt;&gt;""),"金額が入っていません",""),IF(B172="","科目を選んでください",IF(AND(D172&lt;&gt;"",E172&lt;&gt;""),"収入と支払は別の行に書きます",IF(A172="","日付を入れてください",""))))</f>
      </c>
    </row>
    <row r="173" spans="1:8" x14ac:dyDescent="0.25">
      <c r="A173" s="20"/>
      <c r="B173" s="8"/>
      <c r="C173" s="8"/>
      <c r="D173" s="10"/>
      <c r="E173" s="10"/>
      <c r="F173" s="11">
        <f>IF(AND(D173="",E173=""),"",$D$6+SUM($D$7:D173)-SUM($E$7:E173))</f>
      </c>
      <c r="G173" s="15"/>
      <c r="H173" s="26">
        <f>IF(AND(D173="",E173=""),IF(OR(A173&lt;&gt;"",B173&lt;&gt;""),"金額が入っていません",""),IF(B173="","科目を選んでください",IF(AND(D173&lt;&gt;"",E173&lt;&gt;""),"収入と支払は別の行に書きます",IF(A173="","日付を入れてください",""))))</f>
      </c>
    </row>
    <row r="174" spans="1:8" x14ac:dyDescent="0.25">
      <c r="A174" s="20"/>
      <c r="B174" s="8"/>
      <c r="C174" s="8"/>
      <c r="D174" s="10"/>
      <c r="E174" s="10"/>
      <c r="F174" s="11">
        <f>IF(AND(D174="",E174=""),"",$D$6+SUM($D$7:D174)-SUM($E$7:E174))</f>
      </c>
      <c r="G174" s="15"/>
      <c r="H174" s="26">
        <f>IF(AND(D174="",E174=""),IF(OR(A174&lt;&gt;"",B174&lt;&gt;""),"金額が入っていません",""),IF(B174="","科目を選んでください",IF(AND(D174&lt;&gt;"",E174&lt;&gt;""),"収入と支払は別の行に書きます",IF(A174="","日付を入れてください",""))))</f>
      </c>
    </row>
    <row r="175" spans="1:8" x14ac:dyDescent="0.25">
      <c r="A175" s="20"/>
      <c r="B175" s="8"/>
      <c r="C175" s="8"/>
      <c r="D175" s="10"/>
      <c r="E175" s="10"/>
      <c r="F175" s="11">
        <f>IF(AND(D175="",E175=""),"",$D$6+SUM($D$7:D175)-SUM($E$7:E175))</f>
      </c>
      <c r="G175" s="15"/>
      <c r="H175" s="26">
        <f>IF(AND(D175="",E175=""),IF(OR(A175&lt;&gt;"",B175&lt;&gt;""),"金額が入っていません",""),IF(B175="","科目を選んでください",IF(AND(D175&lt;&gt;"",E175&lt;&gt;""),"収入と支払は別の行に書きます",IF(A175="","日付を入れてください",""))))</f>
      </c>
    </row>
    <row r="176" spans="1:8" x14ac:dyDescent="0.25">
      <c r="A176" s="20"/>
      <c r="B176" s="8"/>
      <c r="C176" s="8"/>
      <c r="D176" s="10"/>
      <c r="E176" s="10"/>
      <c r="F176" s="11">
        <f>IF(AND(D176="",E176=""),"",$D$6+SUM($D$7:D176)-SUM($E$7:E176))</f>
      </c>
      <c r="G176" s="15"/>
      <c r="H176" s="26">
        <f>IF(AND(D176="",E176=""),IF(OR(A176&lt;&gt;"",B176&lt;&gt;""),"金額が入っていません",""),IF(B176="","科目を選んでください",IF(AND(D176&lt;&gt;"",E176&lt;&gt;""),"収入と支払は別の行に書きます",IF(A176="","日付を入れてください",""))))</f>
      </c>
    </row>
    <row r="177" spans="1:8" x14ac:dyDescent="0.25">
      <c r="A177" s="20"/>
      <c r="B177" s="8"/>
      <c r="C177" s="8"/>
      <c r="D177" s="10"/>
      <c r="E177" s="10"/>
      <c r="F177" s="11">
        <f>IF(AND(D177="",E177=""),"",$D$6+SUM($D$7:D177)-SUM($E$7:E177))</f>
      </c>
      <c r="G177" s="15"/>
      <c r="H177" s="26">
        <f>IF(AND(D177="",E177=""),IF(OR(A177&lt;&gt;"",B177&lt;&gt;""),"金額が入っていません",""),IF(B177="","科目を選んでください",IF(AND(D177&lt;&gt;"",E177&lt;&gt;""),"収入と支払は別の行に書きます",IF(A177="","日付を入れてください",""))))</f>
      </c>
    </row>
    <row r="178" spans="1:8" x14ac:dyDescent="0.25">
      <c r="A178" s="20"/>
      <c r="B178" s="8"/>
      <c r="C178" s="8"/>
      <c r="D178" s="10"/>
      <c r="E178" s="10"/>
      <c r="F178" s="11">
        <f>IF(AND(D178="",E178=""),"",$D$6+SUM($D$7:D178)-SUM($E$7:E178))</f>
      </c>
      <c r="G178" s="15"/>
      <c r="H178" s="26">
        <f>IF(AND(D178="",E178=""),IF(OR(A178&lt;&gt;"",B178&lt;&gt;""),"金額が入っていません",""),IF(B178="","科目を選んでください",IF(AND(D178&lt;&gt;"",E178&lt;&gt;""),"収入と支払は別の行に書きます",IF(A178="","日付を入れてください",""))))</f>
      </c>
    </row>
    <row r="179" spans="1:8" x14ac:dyDescent="0.25">
      <c r="A179" s="20"/>
      <c r="B179" s="8"/>
      <c r="C179" s="8"/>
      <c r="D179" s="10"/>
      <c r="E179" s="10"/>
      <c r="F179" s="11">
        <f>IF(AND(D179="",E179=""),"",$D$6+SUM($D$7:D179)-SUM($E$7:E179))</f>
      </c>
      <c r="G179" s="15"/>
      <c r="H179" s="26">
        <f>IF(AND(D179="",E179=""),IF(OR(A179&lt;&gt;"",B179&lt;&gt;""),"金額が入っていません",""),IF(B179="","科目を選んでください",IF(AND(D179&lt;&gt;"",E179&lt;&gt;""),"収入と支払は別の行に書きます",IF(A179="","日付を入れてください",""))))</f>
      </c>
    </row>
    <row r="180" spans="1:8" x14ac:dyDescent="0.25">
      <c r="A180" s="20"/>
      <c r="B180" s="8"/>
      <c r="C180" s="8"/>
      <c r="D180" s="10"/>
      <c r="E180" s="10"/>
      <c r="F180" s="11">
        <f>IF(AND(D180="",E180=""),"",$D$6+SUM($D$7:D180)-SUM($E$7:E180))</f>
      </c>
      <c r="G180" s="15"/>
      <c r="H180" s="26">
        <f>IF(AND(D180="",E180=""),IF(OR(A180&lt;&gt;"",B180&lt;&gt;""),"金額が入っていません",""),IF(B180="","科目を選んでください",IF(AND(D180&lt;&gt;"",E180&lt;&gt;""),"収入と支払は別の行に書きます",IF(A180="","日付を入れてください",""))))</f>
      </c>
    </row>
    <row r="181" spans="1:8" x14ac:dyDescent="0.25">
      <c r="A181" s="20"/>
      <c r="B181" s="8"/>
      <c r="C181" s="8"/>
      <c r="D181" s="10"/>
      <c r="E181" s="10"/>
      <c r="F181" s="11">
        <f>IF(AND(D181="",E181=""),"",$D$6+SUM($D$7:D181)-SUM($E$7:E181))</f>
      </c>
      <c r="G181" s="15"/>
      <c r="H181" s="26">
        <f>IF(AND(D181="",E181=""),IF(OR(A181&lt;&gt;"",B181&lt;&gt;""),"金額が入っていません",""),IF(B181="","科目を選んでください",IF(AND(D181&lt;&gt;"",E181&lt;&gt;""),"収入と支払は別の行に書きます",IF(A181="","日付を入れてください",""))))</f>
      </c>
    </row>
    <row r="182" spans="1:8" x14ac:dyDescent="0.25">
      <c r="A182" s="20"/>
      <c r="B182" s="8"/>
      <c r="C182" s="8"/>
      <c r="D182" s="10"/>
      <c r="E182" s="10"/>
      <c r="F182" s="11">
        <f>IF(AND(D182="",E182=""),"",$D$6+SUM($D$7:D182)-SUM($E$7:E182))</f>
      </c>
      <c r="G182" s="15"/>
      <c r="H182" s="26">
        <f>IF(AND(D182="",E182=""),IF(OR(A182&lt;&gt;"",B182&lt;&gt;""),"金額が入っていません",""),IF(B182="","科目を選んでください",IF(AND(D182&lt;&gt;"",E182&lt;&gt;""),"収入と支払は別の行に書きます",IF(A182="","日付を入れてください",""))))</f>
      </c>
    </row>
    <row r="183" spans="1:8" x14ac:dyDescent="0.25">
      <c r="A183" s="20"/>
      <c r="B183" s="8"/>
      <c r="C183" s="8"/>
      <c r="D183" s="10"/>
      <c r="E183" s="10"/>
      <c r="F183" s="11">
        <f>IF(AND(D183="",E183=""),"",$D$6+SUM($D$7:D183)-SUM($E$7:E183))</f>
      </c>
      <c r="G183" s="15"/>
      <c r="H183" s="26">
        <f>IF(AND(D183="",E183=""),IF(OR(A183&lt;&gt;"",B183&lt;&gt;""),"金額が入っていません",""),IF(B183="","科目を選んでください",IF(AND(D183&lt;&gt;"",E183&lt;&gt;""),"収入と支払は別の行に書きます",IF(A183="","日付を入れてください",""))))</f>
      </c>
    </row>
    <row r="184" spans="1:8" x14ac:dyDescent="0.25">
      <c r="A184" s="20"/>
      <c r="B184" s="8"/>
      <c r="C184" s="8"/>
      <c r="D184" s="10"/>
      <c r="E184" s="10"/>
      <c r="F184" s="11">
        <f>IF(AND(D184="",E184=""),"",$D$6+SUM($D$7:D184)-SUM($E$7:E184))</f>
      </c>
      <c r="G184" s="15"/>
      <c r="H184" s="26">
        <f>IF(AND(D184="",E184=""),IF(OR(A184&lt;&gt;"",B184&lt;&gt;""),"金額が入っていません",""),IF(B184="","科目を選んでください",IF(AND(D184&lt;&gt;"",E184&lt;&gt;""),"収入と支払は別の行に書きます",IF(A184="","日付を入れてください",""))))</f>
      </c>
    </row>
    <row r="185" spans="1:8" x14ac:dyDescent="0.25">
      <c r="A185" s="20"/>
      <c r="B185" s="8"/>
      <c r="C185" s="8"/>
      <c r="D185" s="10"/>
      <c r="E185" s="10"/>
      <c r="F185" s="11">
        <f>IF(AND(D185="",E185=""),"",$D$6+SUM($D$7:D185)-SUM($E$7:E185))</f>
      </c>
      <c r="G185" s="15"/>
      <c r="H185" s="26">
        <f>IF(AND(D185="",E185=""),IF(OR(A185&lt;&gt;"",B185&lt;&gt;""),"金額が入っていません",""),IF(B185="","科目を選んでください",IF(AND(D185&lt;&gt;"",E185&lt;&gt;""),"収入と支払は別の行に書きます",IF(A185="","日付を入れてください",""))))</f>
      </c>
    </row>
    <row r="186" spans="1:8" x14ac:dyDescent="0.25">
      <c r="A186" s="20"/>
      <c r="B186" s="8"/>
      <c r="C186" s="8"/>
      <c r="D186" s="10"/>
      <c r="E186" s="10"/>
      <c r="F186" s="11">
        <f>IF(AND(D186="",E186=""),"",$D$6+SUM($D$7:D186)-SUM($E$7:E186))</f>
      </c>
      <c r="G186" s="15"/>
      <c r="H186" s="26">
        <f>IF(AND(D186="",E186=""),IF(OR(A186&lt;&gt;"",B186&lt;&gt;""),"金額が入っていません",""),IF(B186="","科目を選んでください",IF(AND(D186&lt;&gt;"",E186&lt;&gt;""),"収入と支払は別の行に書きます",IF(A186="","日付を入れてください",""))))</f>
      </c>
    </row>
    <row r="187" spans="1:8" x14ac:dyDescent="0.25">
      <c r="A187" s="20"/>
      <c r="B187" s="8"/>
      <c r="C187" s="8"/>
      <c r="D187" s="10"/>
      <c r="E187" s="10"/>
      <c r="F187" s="11">
        <f>IF(AND(D187="",E187=""),"",$D$6+SUM($D$7:D187)-SUM($E$7:E187))</f>
      </c>
      <c r="G187" s="15"/>
      <c r="H187" s="26">
        <f>IF(AND(D187="",E187=""),IF(OR(A187&lt;&gt;"",B187&lt;&gt;""),"金額が入っていません",""),IF(B187="","科目を選んでください",IF(AND(D187&lt;&gt;"",E187&lt;&gt;""),"収入と支払は別の行に書きます",IF(A187="","日付を入れてください",""))))</f>
      </c>
    </row>
    <row r="188" spans="1:8" x14ac:dyDescent="0.25">
      <c r="A188" s="20"/>
      <c r="B188" s="8"/>
      <c r="C188" s="8"/>
      <c r="D188" s="10"/>
      <c r="E188" s="10"/>
      <c r="F188" s="11">
        <f>IF(AND(D188="",E188=""),"",$D$6+SUM($D$7:D188)-SUM($E$7:E188))</f>
      </c>
      <c r="G188" s="15"/>
      <c r="H188" s="26">
        <f>IF(AND(D188="",E188=""),IF(OR(A188&lt;&gt;"",B188&lt;&gt;""),"金額が入っていません",""),IF(B188="","科目を選んでください",IF(AND(D188&lt;&gt;"",E188&lt;&gt;""),"収入と支払は別の行に書きます",IF(A188="","日付を入れてください",""))))</f>
      </c>
    </row>
    <row r="189" spans="1:8" x14ac:dyDescent="0.25">
      <c r="A189" s="20"/>
      <c r="B189" s="8"/>
      <c r="C189" s="8"/>
      <c r="D189" s="10"/>
      <c r="E189" s="10"/>
      <c r="F189" s="11">
        <f>IF(AND(D189="",E189=""),"",$D$6+SUM($D$7:D189)-SUM($E$7:E189))</f>
      </c>
      <c r="G189" s="15"/>
      <c r="H189" s="26">
        <f>IF(AND(D189="",E189=""),IF(OR(A189&lt;&gt;"",B189&lt;&gt;""),"金額が入っていません",""),IF(B189="","科目を選んでください",IF(AND(D189&lt;&gt;"",E189&lt;&gt;""),"収入と支払は別の行に書きます",IF(A189="","日付を入れてください",""))))</f>
      </c>
    </row>
    <row r="190" spans="1:8" x14ac:dyDescent="0.25">
      <c r="A190" s="20"/>
      <c r="B190" s="8"/>
      <c r="C190" s="8"/>
      <c r="D190" s="10"/>
      <c r="E190" s="10"/>
      <c r="F190" s="11">
        <f>IF(AND(D190="",E190=""),"",$D$6+SUM($D$7:D190)-SUM($E$7:E190))</f>
      </c>
      <c r="G190" s="15"/>
      <c r="H190" s="26">
        <f>IF(AND(D190="",E190=""),IF(OR(A190&lt;&gt;"",B190&lt;&gt;""),"金額が入っていません",""),IF(B190="","科目を選んでください",IF(AND(D190&lt;&gt;"",E190&lt;&gt;""),"収入と支払は別の行に書きます",IF(A190="","日付を入れてください",""))))</f>
      </c>
    </row>
    <row r="191" spans="1:8" x14ac:dyDescent="0.25">
      <c r="A191" s="20"/>
      <c r="B191" s="8"/>
      <c r="C191" s="8"/>
      <c r="D191" s="10"/>
      <c r="E191" s="10"/>
      <c r="F191" s="11">
        <f>IF(AND(D191="",E191=""),"",$D$6+SUM($D$7:D191)-SUM($E$7:E191))</f>
      </c>
      <c r="G191" s="15"/>
      <c r="H191" s="26">
        <f>IF(AND(D191="",E191=""),IF(OR(A191&lt;&gt;"",B191&lt;&gt;""),"金額が入っていません",""),IF(B191="","科目を選んでください",IF(AND(D191&lt;&gt;"",E191&lt;&gt;""),"収入と支払は別の行に書きます",IF(A191="","日付を入れてください",""))))</f>
      </c>
    </row>
    <row r="192" spans="1:8" x14ac:dyDescent="0.25">
      <c r="A192" s="20"/>
      <c r="B192" s="8"/>
      <c r="C192" s="8"/>
      <c r="D192" s="10"/>
      <c r="E192" s="10"/>
      <c r="F192" s="11">
        <f>IF(AND(D192="",E192=""),"",$D$6+SUM($D$7:D192)-SUM($E$7:E192))</f>
      </c>
      <c r="G192" s="15"/>
      <c r="H192" s="26">
        <f>IF(AND(D192="",E192=""),IF(OR(A192&lt;&gt;"",B192&lt;&gt;""),"金額が入っていません",""),IF(B192="","科目を選んでください",IF(AND(D192&lt;&gt;"",E192&lt;&gt;""),"収入と支払は別の行に書きます",IF(A192="","日付を入れてください",""))))</f>
      </c>
    </row>
    <row r="193" spans="1:8" x14ac:dyDescent="0.25">
      <c r="A193" s="20"/>
      <c r="B193" s="8"/>
      <c r="C193" s="8"/>
      <c r="D193" s="10"/>
      <c r="E193" s="10"/>
      <c r="F193" s="11">
        <f>IF(AND(D193="",E193=""),"",$D$6+SUM($D$7:D193)-SUM($E$7:E193))</f>
      </c>
      <c r="G193" s="15"/>
      <c r="H193" s="26">
        <f>IF(AND(D193="",E193=""),IF(OR(A193&lt;&gt;"",B193&lt;&gt;""),"金額が入っていません",""),IF(B193="","科目を選んでください",IF(AND(D193&lt;&gt;"",E193&lt;&gt;""),"収入と支払は別の行に書きます",IF(A193="","日付を入れてください",""))))</f>
      </c>
    </row>
    <row r="194" spans="1:8" x14ac:dyDescent="0.25">
      <c r="A194" s="20"/>
      <c r="B194" s="8"/>
      <c r="C194" s="8"/>
      <c r="D194" s="10"/>
      <c r="E194" s="10"/>
      <c r="F194" s="11">
        <f>IF(AND(D194="",E194=""),"",$D$6+SUM($D$7:D194)-SUM($E$7:E194))</f>
      </c>
      <c r="G194" s="15"/>
      <c r="H194" s="26">
        <f>IF(AND(D194="",E194=""),IF(OR(A194&lt;&gt;"",B194&lt;&gt;""),"金額が入っていません",""),IF(B194="","科目を選んでください",IF(AND(D194&lt;&gt;"",E194&lt;&gt;""),"収入と支払は別の行に書きます",IF(A194="","日付を入れてください",""))))</f>
      </c>
    </row>
    <row r="195" spans="1:8" x14ac:dyDescent="0.25">
      <c r="A195" s="20"/>
      <c r="B195" s="8"/>
      <c r="C195" s="8"/>
      <c r="D195" s="10"/>
      <c r="E195" s="10"/>
      <c r="F195" s="11">
        <f>IF(AND(D195="",E195=""),"",$D$6+SUM($D$7:D195)-SUM($E$7:E195))</f>
      </c>
      <c r="G195" s="15"/>
      <c r="H195" s="26">
        <f>IF(AND(D195="",E195=""),IF(OR(A195&lt;&gt;"",B195&lt;&gt;""),"金額が入っていません",""),IF(B195="","科目を選んでください",IF(AND(D195&lt;&gt;"",E195&lt;&gt;""),"収入と支払は別の行に書きます",IF(A195="","日付を入れてください",""))))</f>
      </c>
    </row>
    <row r="196" spans="1:8" x14ac:dyDescent="0.25">
      <c r="A196" s="20"/>
      <c r="B196" s="8"/>
      <c r="C196" s="8"/>
      <c r="D196" s="10"/>
      <c r="E196" s="10"/>
      <c r="F196" s="11">
        <f>IF(AND(D196="",E196=""),"",$D$6+SUM($D$7:D196)-SUM($E$7:E196))</f>
      </c>
      <c r="G196" s="15"/>
      <c r="H196" s="26">
        <f>IF(AND(D196="",E196=""),IF(OR(A196&lt;&gt;"",B196&lt;&gt;""),"金額が入っていません",""),IF(B196="","科目を選んでください",IF(AND(D196&lt;&gt;"",E196&lt;&gt;""),"収入と支払は別の行に書きます",IF(A196="","日付を入れてください",""))))</f>
      </c>
    </row>
    <row r="197" spans="1:8" x14ac:dyDescent="0.25">
      <c r="A197" s="20"/>
      <c r="B197" s="8"/>
      <c r="C197" s="8"/>
      <c r="D197" s="10"/>
      <c r="E197" s="10"/>
      <c r="F197" s="11">
        <f>IF(AND(D197="",E197=""),"",$D$6+SUM($D$7:D197)-SUM($E$7:E197))</f>
      </c>
      <c r="G197" s="15"/>
      <c r="H197" s="26">
        <f>IF(AND(D197="",E197=""),IF(OR(A197&lt;&gt;"",B197&lt;&gt;""),"金額が入っていません",""),IF(B197="","科目を選んでください",IF(AND(D197&lt;&gt;"",E197&lt;&gt;""),"収入と支払は別の行に書きます",IF(A197="","日付を入れてください",""))))</f>
      </c>
    </row>
    <row r="198" spans="1:8" x14ac:dyDescent="0.25">
      <c r="A198" s="20"/>
      <c r="B198" s="8"/>
      <c r="C198" s="8"/>
      <c r="D198" s="10"/>
      <c r="E198" s="10"/>
      <c r="F198" s="11">
        <f>IF(AND(D198="",E198=""),"",$D$6+SUM($D$7:D198)-SUM($E$7:E198))</f>
      </c>
      <c r="G198" s="15"/>
      <c r="H198" s="26">
        <f>IF(AND(D198="",E198=""),IF(OR(A198&lt;&gt;"",B198&lt;&gt;""),"金額が入っていません",""),IF(B198="","科目を選んでください",IF(AND(D198&lt;&gt;"",E198&lt;&gt;""),"収入と支払は別の行に書きます",IF(A198="","日付を入れてください",""))))</f>
      </c>
    </row>
    <row r="199" spans="1:8" x14ac:dyDescent="0.25">
      <c r="A199" s="20"/>
      <c r="B199" s="8"/>
      <c r="C199" s="8"/>
      <c r="D199" s="10"/>
      <c r="E199" s="10"/>
      <c r="F199" s="11">
        <f>IF(AND(D199="",E199=""),"",$D$6+SUM($D$7:D199)-SUM($E$7:E199))</f>
      </c>
      <c r="G199" s="15"/>
      <c r="H199" s="26">
        <f>IF(AND(D199="",E199=""),IF(OR(A199&lt;&gt;"",B199&lt;&gt;""),"金額が入っていません",""),IF(B199="","科目を選んでください",IF(AND(D199&lt;&gt;"",E199&lt;&gt;""),"収入と支払は別の行に書きます",IF(A199="","日付を入れてください",""))))</f>
      </c>
    </row>
    <row r="200" spans="1:8" x14ac:dyDescent="0.25">
      <c r="A200" s="20"/>
      <c r="B200" s="8"/>
      <c r="C200" s="8"/>
      <c r="D200" s="10"/>
      <c r="E200" s="10"/>
      <c r="F200" s="11">
        <f>IF(AND(D200="",E200=""),"",$D$6+SUM($D$7:D200)-SUM($E$7:E200))</f>
      </c>
      <c r="G200" s="15"/>
      <c r="H200" s="26">
        <f>IF(AND(D200="",E200=""),IF(OR(A200&lt;&gt;"",B200&lt;&gt;""),"金額が入っていません",""),IF(B200="","科目を選んでください",IF(AND(D200&lt;&gt;"",E200&lt;&gt;""),"収入と支払は別の行に書きます",IF(A200="","日付を入れてください",""))))</f>
      </c>
    </row>
    <row r="201" spans="1:8" x14ac:dyDescent="0.25">
      <c r="A201" s="20"/>
      <c r="B201" s="8"/>
      <c r="C201" s="8"/>
      <c r="D201" s="10"/>
      <c r="E201" s="10"/>
      <c r="F201" s="11">
        <f>IF(AND(D201="",E201=""),"",$D$6+SUM($D$7:D201)-SUM($E$7:E201))</f>
      </c>
      <c r="G201" s="15"/>
      <c r="H201" s="26">
        <f>IF(AND(D201="",E201=""),IF(OR(A201&lt;&gt;"",B201&lt;&gt;""),"金額が入っていません",""),IF(B201="","科目を選んでください",IF(AND(D201&lt;&gt;"",E201&lt;&gt;""),"収入と支払は別の行に書きます",IF(A201="","日付を入れてください",""))))</f>
      </c>
    </row>
    <row r="202" spans="1:8" x14ac:dyDescent="0.25">
      <c r="A202" s="20"/>
      <c r="B202" s="8"/>
      <c r="C202" s="8"/>
      <c r="D202" s="10"/>
      <c r="E202" s="10"/>
      <c r="F202" s="11">
        <f>IF(AND(D202="",E202=""),"",$D$6+SUM($D$7:D202)-SUM($E$7:E202))</f>
      </c>
      <c r="G202" s="15"/>
      <c r="H202" s="26">
        <f>IF(AND(D202="",E202=""),IF(OR(A202&lt;&gt;"",B202&lt;&gt;""),"金額が入っていません",""),IF(B202="","科目を選んでください",IF(AND(D202&lt;&gt;"",E202&lt;&gt;""),"収入と支払は別の行に書きます",IF(A202="","日付を入れてください",""))))</f>
      </c>
    </row>
    <row r="203" spans="1:8" x14ac:dyDescent="0.25">
      <c r="A203" s="20"/>
      <c r="B203" s="8"/>
      <c r="C203" s="8"/>
      <c r="D203" s="10"/>
      <c r="E203" s="10"/>
      <c r="F203" s="11">
        <f>IF(AND(D203="",E203=""),"",$D$6+SUM($D$7:D203)-SUM($E$7:E203))</f>
      </c>
      <c r="G203" s="15"/>
      <c r="H203" s="26">
        <f>IF(AND(D203="",E203=""),IF(OR(A203&lt;&gt;"",B203&lt;&gt;""),"金額が入っていません",""),IF(B203="","科目を選んでください",IF(AND(D203&lt;&gt;"",E203&lt;&gt;""),"収入と支払は別の行に書きます",IF(A203="","日付を入れてください",""))))</f>
      </c>
    </row>
    <row r="204" spans="1:8" x14ac:dyDescent="0.25">
      <c r="A204" s="20"/>
      <c r="B204" s="8"/>
      <c r="C204" s="8"/>
      <c r="D204" s="10"/>
      <c r="E204" s="10"/>
      <c r="F204" s="11">
        <f>IF(AND(D204="",E204=""),"",$D$6+SUM($D$7:D204)-SUM($E$7:E204))</f>
      </c>
      <c r="G204" s="15"/>
      <c r="H204" s="26">
        <f>IF(AND(D204="",E204=""),IF(OR(A204&lt;&gt;"",B204&lt;&gt;""),"金額が入っていません",""),IF(B204="","科目を選んでください",IF(AND(D204&lt;&gt;"",E204&lt;&gt;""),"収入と支払は別の行に書きます",IF(A204="","日付を入れてください",""))))</f>
      </c>
    </row>
    <row r="205" spans="1:8" x14ac:dyDescent="0.25">
      <c r="A205" s="20"/>
      <c r="B205" s="8"/>
      <c r="C205" s="8"/>
      <c r="D205" s="10"/>
      <c r="E205" s="10"/>
      <c r="F205" s="11">
        <f>IF(AND(D205="",E205=""),"",$D$6+SUM($D$7:D205)-SUM($E$7:E205))</f>
      </c>
      <c r="G205" s="15"/>
      <c r="H205" s="26">
        <f>IF(AND(D205="",E205=""),IF(OR(A205&lt;&gt;"",B205&lt;&gt;""),"金額が入っていません",""),IF(B205="","科目を選んでください",IF(AND(D205&lt;&gt;"",E205&lt;&gt;""),"収入と支払は別の行に書きます",IF(A205="","日付を入れてください",""))))</f>
      </c>
    </row>
    <row r="206" spans="1:8" x14ac:dyDescent="0.25">
      <c r="A206" s="20"/>
      <c r="B206" s="8"/>
      <c r="C206" s="8"/>
      <c r="D206" s="10"/>
      <c r="E206" s="10"/>
      <c r="F206" s="11">
        <f>IF(AND(D206="",E206=""),"",$D$6+SUM($D$7:D206)-SUM($E$7:E206))</f>
      </c>
      <c r="G206" s="15"/>
      <c r="H206" s="26">
        <f>IF(AND(D206="",E206=""),IF(OR(A206&lt;&gt;"",B206&lt;&gt;""),"金額が入っていません",""),IF(B206="","科目を選んでください",IF(AND(D206&lt;&gt;"",E206&lt;&gt;""),"収入と支払は別の行に書きます",IF(A206="","日付を入れてください",""))))</f>
      </c>
    </row>
    <row r="207" spans="1:8" x14ac:dyDescent="0.25">
      <c r="A207" s="20"/>
      <c r="B207" s="8"/>
      <c r="C207" s="8"/>
      <c r="D207" s="10"/>
      <c r="E207" s="10"/>
      <c r="F207" s="11">
        <f>IF(AND(D207="",E207=""),"",$D$6+SUM($D$7:D207)-SUM($E$7:E207))</f>
      </c>
      <c r="G207" s="15"/>
      <c r="H207" s="26">
        <f>IF(AND(D207="",E207=""),IF(OR(A207&lt;&gt;"",B207&lt;&gt;""),"金額が入っていません",""),IF(B207="","科目を選んでください",IF(AND(D207&lt;&gt;"",E207&lt;&gt;""),"収入と支払は別の行に書きます",IF(A207="","日付を入れてください",""))))</f>
      </c>
    </row>
    <row r="208" spans="1:8" x14ac:dyDescent="0.25">
      <c r="A208" s="20"/>
      <c r="B208" s="8"/>
      <c r="C208" s="8"/>
      <c r="D208" s="10"/>
      <c r="E208" s="10"/>
      <c r="F208" s="11">
        <f>IF(AND(D208="",E208=""),"",$D$6+SUM($D$7:D208)-SUM($E$7:E208))</f>
      </c>
      <c r="G208" s="15"/>
      <c r="H208" s="26">
        <f>IF(AND(D208="",E208=""),IF(OR(A208&lt;&gt;"",B208&lt;&gt;""),"金額が入っていません",""),IF(B208="","科目を選んでください",IF(AND(D208&lt;&gt;"",E208&lt;&gt;""),"収入と支払は別の行に書きます",IF(A208="","日付を入れてください",""))))</f>
      </c>
    </row>
    <row r="209" spans="1:8" x14ac:dyDescent="0.25">
      <c r="A209" s="20"/>
      <c r="B209" s="8"/>
      <c r="C209" s="8"/>
      <c r="D209" s="10"/>
      <c r="E209" s="10"/>
      <c r="F209" s="11">
        <f>IF(AND(D209="",E209=""),"",$D$6+SUM($D$7:D209)-SUM($E$7:E209))</f>
      </c>
      <c r="G209" s="15"/>
      <c r="H209" s="26">
        <f>IF(AND(D209="",E209=""),IF(OR(A209&lt;&gt;"",B209&lt;&gt;""),"金額が入っていません",""),IF(B209="","科目を選んでください",IF(AND(D209&lt;&gt;"",E209&lt;&gt;""),"収入と支払は別の行に書きます",IF(A209="","日付を入れてください",""))))</f>
      </c>
    </row>
    <row r="210" spans="1:8" x14ac:dyDescent="0.25">
      <c r="A210" s="20"/>
      <c r="B210" s="8"/>
      <c r="C210" s="8"/>
      <c r="D210" s="10"/>
      <c r="E210" s="10"/>
      <c r="F210" s="11">
        <f>IF(AND(D210="",E210=""),"",$D$6+SUM($D$7:D210)-SUM($E$7:E210))</f>
      </c>
      <c r="G210" s="15"/>
      <c r="H210" s="26">
        <f>IF(AND(D210="",E210=""),IF(OR(A210&lt;&gt;"",B210&lt;&gt;""),"金額が入っていません",""),IF(B210="","科目を選んでください",IF(AND(D210&lt;&gt;"",E210&lt;&gt;""),"収入と支払は別の行に書きます",IF(A210="","日付を入れてください",""))))</f>
      </c>
    </row>
    <row r="211" spans="1:8" x14ac:dyDescent="0.25">
      <c r="A211" s="20"/>
      <c r="B211" s="8"/>
      <c r="C211" s="8"/>
      <c r="D211" s="10"/>
      <c r="E211" s="10"/>
      <c r="F211" s="11">
        <f>IF(AND(D211="",E211=""),"",$D$6+SUM($D$7:D211)-SUM($E$7:E211))</f>
      </c>
      <c r="G211" s="15"/>
      <c r="H211" s="26">
        <f>IF(AND(D211="",E211=""),IF(OR(A211&lt;&gt;"",B211&lt;&gt;""),"金額が入っていません",""),IF(B211="","科目を選んでください",IF(AND(D211&lt;&gt;"",E211&lt;&gt;""),"収入と支払は別の行に書きます",IF(A211="","日付を入れてください",""))))</f>
      </c>
    </row>
    <row r="212" spans="1:8" x14ac:dyDescent="0.25">
      <c r="A212" s="20"/>
      <c r="B212" s="8"/>
      <c r="C212" s="8"/>
      <c r="D212" s="10"/>
      <c r="E212" s="10"/>
      <c r="F212" s="11">
        <f>IF(AND(D212="",E212=""),"",$D$6+SUM($D$7:D212)-SUM($E$7:E212))</f>
      </c>
      <c r="G212" s="15"/>
      <c r="H212" s="26">
        <f>IF(AND(D212="",E212=""),IF(OR(A212&lt;&gt;"",B212&lt;&gt;""),"金額が入っていません",""),IF(B212="","科目を選んでください",IF(AND(D212&lt;&gt;"",E212&lt;&gt;""),"収入と支払は別の行に書きます",IF(A212="","日付を入れてください",""))))</f>
      </c>
    </row>
    <row r="213" spans="1:8" x14ac:dyDescent="0.25">
      <c r="A213" s="20"/>
      <c r="B213" s="8"/>
      <c r="C213" s="8"/>
      <c r="D213" s="10"/>
      <c r="E213" s="10"/>
      <c r="F213" s="11">
        <f>IF(AND(D213="",E213=""),"",$D$6+SUM($D$7:D213)-SUM($E$7:E213))</f>
      </c>
      <c r="G213" s="15"/>
      <c r="H213" s="26">
        <f>IF(AND(D213="",E213=""),IF(OR(A213&lt;&gt;"",B213&lt;&gt;""),"金額が入っていません",""),IF(B213="","科目を選んでください",IF(AND(D213&lt;&gt;"",E213&lt;&gt;""),"収入と支払は別の行に書きます",IF(A213="","日付を入れてください",""))))</f>
      </c>
    </row>
    <row r="214" spans="1:8" x14ac:dyDescent="0.25">
      <c r="A214" s="20"/>
      <c r="B214" s="8"/>
      <c r="C214" s="8"/>
      <c r="D214" s="10"/>
      <c r="E214" s="10"/>
      <c r="F214" s="11">
        <f>IF(AND(D214="",E214=""),"",$D$6+SUM($D$7:D214)-SUM($E$7:E214))</f>
      </c>
      <c r="G214" s="15"/>
      <c r="H214" s="26">
        <f>IF(AND(D214="",E214=""),IF(OR(A214&lt;&gt;"",B214&lt;&gt;""),"金額が入っていません",""),IF(B214="","科目を選んでください",IF(AND(D214&lt;&gt;"",E214&lt;&gt;""),"収入と支払は別の行に書きます",IF(A214="","日付を入れてください",""))))</f>
      </c>
    </row>
    <row r="215" spans="1:8" x14ac:dyDescent="0.25">
      <c r="A215" s="20"/>
      <c r="B215" s="8"/>
      <c r="C215" s="8"/>
      <c r="D215" s="10"/>
      <c r="E215" s="10"/>
      <c r="F215" s="11">
        <f>IF(AND(D215="",E215=""),"",$D$6+SUM($D$7:D215)-SUM($E$7:E215))</f>
      </c>
      <c r="G215" s="15"/>
      <c r="H215" s="26">
        <f>IF(AND(D215="",E215=""),IF(OR(A215&lt;&gt;"",B215&lt;&gt;""),"金額が入っていません",""),IF(B215="","科目を選んでください",IF(AND(D215&lt;&gt;"",E215&lt;&gt;""),"収入と支払は別の行に書きます",IF(A215="","日付を入れてください",""))))</f>
      </c>
    </row>
    <row r="216" spans="1:8" x14ac:dyDescent="0.25">
      <c r="A216" s="20"/>
      <c r="B216" s="8"/>
      <c r="C216" s="8"/>
      <c r="D216" s="10"/>
      <c r="E216" s="10"/>
      <c r="F216" s="11">
        <f>IF(AND(D216="",E216=""),"",$D$6+SUM($D$7:D216)-SUM($E$7:E216))</f>
      </c>
      <c r="G216" s="15"/>
      <c r="H216" s="26">
        <f>IF(AND(D216="",E216=""),IF(OR(A216&lt;&gt;"",B216&lt;&gt;""),"金額が入っていません",""),IF(B216="","科目を選んでください",IF(AND(D216&lt;&gt;"",E216&lt;&gt;""),"収入と支払は別の行に書きます",IF(A216="","日付を入れてください",""))))</f>
      </c>
    </row>
    <row r="217" spans="1:8" x14ac:dyDescent="0.25">
      <c r="A217" s="20"/>
      <c r="B217" s="8"/>
      <c r="C217" s="8"/>
      <c r="D217" s="10"/>
      <c r="E217" s="10"/>
      <c r="F217" s="11">
        <f>IF(AND(D217="",E217=""),"",$D$6+SUM($D$7:D217)-SUM($E$7:E217))</f>
      </c>
      <c r="G217" s="15"/>
      <c r="H217" s="26">
        <f>IF(AND(D217="",E217=""),IF(OR(A217&lt;&gt;"",B217&lt;&gt;""),"金額が入っていません",""),IF(B217="","科目を選んでください",IF(AND(D217&lt;&gt;"",E217&lt;&gt;""),"収入と支払は別の行に書きます",IF(A217="","日付を入れてください",""))))</f>
      </c>
    </row>
    <row r="218" spans="1:8" x14ac:dyDescent="0.25">
      <c r="A218" s="20"/>
      <c r="B218" s="8"/>
      <c r="C218" s="8"/>
      <c r="D218" s="10"/>
      <c r="E218" s="10"/>
      <c r="F218" s="11">
        <f>IF(AND(D218="",E218=""),"",$D$6+SUM($D$7:D218)-SUM($E$7:E218))</f>
      </c>
      <c r="G218" s="15"/>
      <c r="H218" s="26">
        <f>IF(AND(D218="",E218=""),IF(OR(A218&lt;&gt;"",B218&lt;&gt;""),"金額が入っていません",""),IF(B218="","科目を選んでください",IF(AND(D218&lt;&gt;"",E218&lt;&gt;""),"収入と支払は別の行に書きます",IF(A218="","日付を入れてください",""))))</f>
      </c>
    </row>
    <row r="219" spans="1:8" x14ac:dyDescent="0.25">
      <c r="A219" s="20"/>
      <c r="B219" s="8"/>
      <c r="C219" s="8"/>
      <c r="D219" s="10"/>
      <c r="E219" s="10"/>
      <c r="F219" s="11">
        <f>IF(AND(D219="",E219=""),"",$D$6+SUM($D$7:D219)-SUM($E$7:E219))</f>
      </c>
      <c r="G219" s="15"/>
      <c r="H219" s="26">
        <f>IF(AND(D219="",E219=""),IF(OR(A219&lt;&gt;"",B219&lt;&gt;""),"金額が入っていません",""),IF(B219="","科目を選んでください",IF(AND(D219&lt;&gt;"",E219&lt;&gt;""),"収入と支払は別の行に書きます",IF(A219="","日付を入れてください",""))))</f>
      </c>
    </row>
    <row r="220" spans="1:8" x14ac:dyDescent="0.25">
      <c r="A220" s="20"/>
      <c r="B220" s="8"/>
      <c r="C220" s="8"/>
      <c r="D220" s="10"/>
      <c r="E220" s="10"/>
      <c r="F220" s="11">
        <f>IF(AND(D220="",E220=""),"",$D$6+SUM($D$7:D220)-SUM($E$7:E220))</f>
      </c>
      <c r="G220" s="15"/>
      <c r="H220" s="26">
        <f>IF(AND(D220="",E220=""),IF(OR(A220&lt;&gt;"",B220&lt;&gt;""),"金額が入っていません",""),IF(B220="","科目を選んでください",IF(AND(D220&lt;&gt;"",E220&lt;&gt;""),"収入と支払は別の行に書きます",IF(A220="","日付を入れてください",""))))</f>
      </c>
    </row>
    <row r="221" spans="1:8" x14ac:dyDescent="0.25">
      <c r="A221" s="20"/>
      <c r="B221" s="8"/>
      <c r="C221" s="8"/>
      <c r="D221" s="10"/>
      <c r="E221" s="10"/>
      <c r="F221" s="11">
        <f>IF(AND(D221="",E221=""),"",$D$6+SUM($D$7:D221)-SUM($E$7:E221))</f>
      </c>
      <c r="G221" s="15"/>
      <c r="H221" s="26">
        <f>IF(AND(D221="",E221=""),IF(OR(A221&lt;&gt;"",B221&lt;&gt;""),"金額が入っていません",""),IF(B221="","科目を選んでください",IF(AND(D221&lt;&gt;"",E221&lt;&gt;""),"収入と支払は別の行に書きます",IF(A221="","日付を入れてください",""))))</f>
      </c>
    </row>
    <row r="222" spans="1:8" x14ac:dyDescent="0.25">
      <c r="A222" s="20"/>
      <c r="B222" s="8"/>
      <c r="C222" s="8"/>
      <c r="D222" s="10"/>
      <c r="E222" s="10"/>
      <c r="F222" s="11">
        <f>IF(AND(D222="",E222=""),"",$D$6+SUM($D$7:D222)-SUM($E$7:E222))</f>
      </c>
      <c r="G222" s="15"/>
      <c r="H222" s="26">
        <f>IF(AND(D222="",E222=""),IF(OR(A222&lt;&gt;"",B222&lt;&gt;""),"金額が入っていません",""),IF(B222="","科目を選んでください",IF(AND(D222&lt;&gt;"",E222&lt;&gt;""),"収入と支払は別の行に書きます",IF(A222="","日付を入れてください",""))))</f>
      </c>
    </row>
    <row r="223" spans="1:8" x14ac:dyDescent="0.25">
      <c r="A223" s="20"/>
      <c r="B223" s="8"/>
      <c r="C223" s="8"/>
      <c r="D223" s="10"/>
      <c r="E223" s="10"/>
      <c r="F223" s="11">
        <f>IF(AND(D223="",E223=""),"",$D$6+SUM($D$7:D223)-SUM($E$7:E223))</f>
      </c>
      <c r="G223" s="15"/>
      <c r="H223" s="26">
        <f>IF(AND(D223="",E223=""),IF(OR(A223&lt;&gt;"",B223&lt;&gt;""),"金額が入っていません",""),IF(B223="","科目を選んでください",IF(AND(D223&lt;&gt;"",E223&lt;&gt;""),"収入と支払は別の行に書きます",IF(A223="","日付を入れてください",""))))</f>
      </c>
    </row>
    <row r="224" spans="1:8" x14ac:dyDescent="0.25">
      <c r="A224" s="20"/>
      <c r="B224" s="8"/>
      <c r="C224" s="8"/>
      <c r="D224" s="10"/>
      <c r="E224" s="10"/>
      <c r="F224" s="11">
        <f>IF(AND(D224="",E224=""),"",$D$6+SUM($D$7:D224)-SUM($E$7:E224))</f>
      </c>
      <c r="G224" s="15"/>
      <c r="H224" s="26">
        <f>IF(AND(D224="",E224=""),IF(OR(A224&lt;&gt;"",B224&lt;&gt;""),"金額が入っていません",""),IF(B224="","科目を選んでください",IF(AND(D224&lt;&gt;"",E224&lt;&gt;""),"収入と支払は別の行に書きます",IF(A224="","日付を入れてください",""))))</f>
      </c>
    </row>
    <row r="225" spans="1:8" x14ac:dyDescent="0.25">
      <c r="A225" s="20"/>
      <c r="B225" s="8"/>
      <c r="C225" s="8"/>
      <c r="D225" s="10"/>
      <c r="E225" s="10"/>
      <c r="F225" s="11">
        <f>IF(AND(D225="",E225=""),"",$D$6+SUM($D$7:D225)-SUM($E$7:E225))</f>
      </c>
      <c r="G225" s="15"/>
      <c r="H225" s="26">
        <f>IF(AND(D225="",E225=""),IF(OR(A225&lt;&gt;"",B225&lt;&gt;""),"金額が入っていません",""),IF(B225="","科目を選んでください",IF(AND(D225&lt;&gt;"",E225&lt;&gt;""),"収入と支払は別の行に書きます",IF(A225="","日付を入れてください",""))))</f>
      </c>
    </row>
    <row r="226" spans="1:8" x14ac:dyDescent="0.25">
      <c r="A226" s="20"/>
      <c r="B226" s="8"/>
      <c r="C226" s="8"/>
      <c r="D226" s="10"/>
      <c r="E226" s="10"/>
      <c r="F226" s="11">
        <f>IF(AND(D226="",E226=""),"",$D$6+SUM($D$7:D226)-SUM($E$7:E226))</f>
      </c>
      <c r="G226" s="15"/>
      <c r="H226" s="26">
        <f>IF(AND(D226="",E226=""),IF(OR(A226&lt;&gt;"",B226&lt;&gt;""),"金額が入っていません",""),IF(B226="","科目を選んでください",IF(AND(D226&lt;&gt;"",E226&lt;&gt;""),"収入と支払は別の行に書きます",IF(A226="","日付を入れてください",""))))</f>
      </c>
    </row>
    <row r="227" spans="1:8" x14ac:dyDescent="0.25">
      <c r="A227" s="20"/>
      <c r="B227" s="8"/>
      <c r="C227" s="8"/>
      <c r="D227" s="10"/>
      <c r="E227" s="10"/>
      <c r="F227" s="11">
        <f>IF(AND(D227="",E227=""),"",$D$6+SUM($D$7:D227)-SUM($E$7:E227))</f>
      </c>
      <c r="G227" s="15"/>
      <c r="H227" s="26">
        <f>IF(AND(D227="",E227=""),IF(OR(A227&lt;&gt;"",B227&lt;&gt;""),"金額が入っていません",""),IF(B227="","科目を選んでください",IF(AND(D227&lt;&gt;"",E227&lt;&gt;""),"収入と支払は別の行に書きます",IF(A227="","日付を入れてください",""))))</f>
      </c>
    </row>
    <row r="228" spans="1:8" x14ac:dyDescent="0.25">
      <c r="A228" s="20"/>
      <c r="B228" s="8"/>
      <c r="C228" s="8"/>
      <c r="D228" s="10"/>
      <c r="E228" s="10"/>
      <c r="F228" s="11">
        <f>IF(AND(D228="",E228=""),"",$D$6+SUM($D$7:D228)-SUM($E$7:E228))</f>
      </c>
      <c r="G228" s="15"/>
      <c r="H228" s="26">
        <f>IF(AND(D228="",E228=""),IF(OR(A228&lt;&gt;"",B228&lt;&gt;""),"金額が入っていません",""),IF(B228="","科目を選んでください",IF(AND(D228&lt;&gt;"",E228&lt;&gt;""),"収入と支払は別の行に書きます",IF(A228="","日付を入れてください",""))))</f>
      </c>
    </row>
    <row r="229" spans="1:8" x14ac:dyDescent="0.25">
      <c r="A229" s="20"/>
      <c r="B229" s="8"/>
      <c r="C229" s="8"/>
      <c r="D229" s="10"/>
      <c r="E229" s="10"/>
      <c r="F229" s="11">
        <f>IF(AND(D229="",E229=""),"",$D$6+SUM($D$7:D229)-SUM($E$7:E229))</f>
      </c>
      <c r="G229" s="15"/>
      <c r="H229" s="26">
        <f>IF(AND(D229="",E229=""),IF(OR(A229&lt;&gt;"",B229&lt;&gt;""),"金額が入っていません",""),IF(B229="","科目を選んでください",IF(AND(D229&lt;&gt;"",E229&lt;&gt;""),"収入と支払は別の行に書きます",IF(A229="","日付を入れてください",""))))</f>
      </c>
    </row>
    <row r="230" spans="1:8" x14ac:dyDescent="0.25">
      <c r="A230" s="20"/>
      <c r="B230" s="8"/>
      <c r="C230" s="8"/>
      <c r="D230" s="10"/>
      <c r="E230" s="10"/>
      <c r="F230" s="11">
        <f>IF(AND(D230="",E230=""),"",$D$6+SUM($D$7:D230)-SUM($E$7:E230))</f>
      </c>
      <c r="G230" s="15"/>
      <c r="H230" s="26">
        <f>IF(AND(D230="",E230=""),IF(OR(A230&lt;&gt;"",B230&lt;&gt;""),"金額が入っていません",""),IF(B230="","科目を選んでください",IF(AND(D230&lt;&gt;"",E230&lt;&gt;""),"収入と支払は別の行に書きます",IF(A230="","日付を入れてください",""))))</f>
      </c>
    </row>
    <row r="231" spans="1:8" x14ac:dyDescent="0.25">
      <c r="A231" s="20"/>
      <c r="B231" s="8"/>
      <c r="C231" s="8"/>
      <c r="D231" s="10"/>
      <c r="E231" s="10"/>
      <c r="F231" s="11">
        <f>IF(AND(D231="",E231=""),"",$D$6+SUM($D$7:D231)-SUM($E$7:E231))</f>
      </c>
      <c r="G231" s="15"/>
      <c r="H231" s="26">
        <f>IF(AND(D231="",E231=""),IF(OR(A231&lt;&gt;"",B231&lt;&gt;""),"金額が入っていません",""),IF(B231="","科目を選んでください",IF(AND(D231&lt;&gt;"",E231&lt;&gt;""),"収入と支払は別の行に書きます",IF(A231="","日付を入れてください",""))))</f>
      </c>
    </row>
    <row r="232" spans="1:8" x14ac:dyDescent="0.25">
      <c r="A232" s="20"/>
      <c r="B232" s="8"/>
      <c r="C232" s="8"/>
      <c r="D232" s="10"/>
      <c r="E232" s="10"/>
      <c r="F232" s="11">
        <f>IF(AND(D232="",E232=""),"",$D$6+SUM($D$7:D232)-SUM($E$7:E232))</f>
      </c>
      <c r="G232" s="15"/>
      <c r="H232" s="26">
        <f>IF(AND(D232="",E232=""),IF(OR(A232&lt;&gt;"",B232&lt;&gt;""),"金額が入っていません",""),IF(B232="","科目を選んでください",IF(AND(D232&lt;&gt;"",E232&lt;&gt;""),"収入と支払は別の行に書きます",IF(A232="","日付を入れてください",""))))</f>
      </c>
    </row>
    <row r="233" spans="1:8" x14ac:dyDescent="0.25">
      <c r="A233" s="20"/>
      <c r="B233" s="8"/>
      <c r="C233" s="8"/>
      <c r="D233" s="10"/>
      <c r="E233" s="10"/>
      <c r="F233" s="11">
        <f>IF(AND(D233="",E233=""),"",$D$6+SUM($D$7:D233)-SUM($E$7:E233))</f>
      </c>
      <c r="G233" s="15"/>
      <c r="H233" s="26">
        <f>IF(AND(D233="",E233=""),IF(OR(A233&lt;&gt;"",B233&lt;&gt;""),"金額が入っていません",""),IF(B233="","科目を選んでください",IF(AND(D233&lt;&gt;"",E233&lt;&gt;""),"収入と支払は別の行に書きます",IF(A233="","日付を入れてください",""))))</f>
      </c>
    </row>
    <row r="234" spans="1:8" x14ac:dyDescent="0.25">
      <c r="A234" s="20"/>
      <c r="B234" s="8"/>
      <c r="C234" s="8"/>
      <c r="D234" s="10"/>
      <c r="E234" s="10"/>
      <c r="F234" s="11">
        <f>IF(AND(D234="",E234=""),"",$D$6+SUM($D$7:D234)-SUM($E$7:E234))</f>
      </c>
      <c r="G234" s="15"/>
      <c r="H234" s="26">
        <f>IF(AND(D234="",E234=""),IF(OR(A234&lt;&gt;"",B234&lt;&gt;""),"金額が入っていません",""),IF(B234="","科目を選んでください",IF(AND(D234&lt;&gt;"",E234&lt;&gt;""),"収入と支払は別の行に書きます",IF(A234="","日付を入れてください",""))))</f>
      </c>
    </row>
    <row r="235" spans="1:8" x14ac:dyDescent="0.25">
      <c r="A235" s="20"/>
      <c r="B235" s="8"/>
      <c r="C235" s="8"/>
      <c r="D235" s="10"/>
      <c r="E235" s="10"/>
      <c r="F235" s="11">
        <f>IF(AND(D235="",E235=""),"",$D$6+SUM($D$7:D235)-SUM($E$7:E235))</f>
      </c>
      <c r="G235" s="15"/>
      <c r="H235" s="26">
        <f>IF(AND(D235="",E235=""),IF(OR(A235&lt;&gt;"",B235&lt;&gt;""),"金額が入っていません",""),IF(B235="","科目を選んでください",IF(AND(D235&lt;&gt;"",E235&lt;&gt;""),"収入と支払は別の行に書きます",IF(A235="","日付を入れてください",""))))</f>
      </c>
    </row>
    <row r="236" spans="1:8" x14ac:dyDescent="0.25">
      <c r="A236" s="20"/>
      <c r="B236" s="8"/>
      <c r="C236" s="8"/>
      <c r="D236" s="10"/>
      <c r="E236" s="10"/>
      <c r="F236" s="11">
        <f>IF(AND(D236="",E236=""),"",$D$6+SUM($D$7:D236)-SUM($E$7:E236))</f>
      </c>
      <c r="G236" s="15"/>
      <c r="H236" s="26">
        <f>IF(AND(D236="",E236=""),IF(OR(A236&lt;&gt;"",B236&lt;&gt;""),"金額が入っていません",""),IF(B236="","科目を選んでください",IF(AND(D236&lt;&gt;"",E236&lt;&gt;""),"収入と支払は別の行に書きます",IF(A236="","日付を入れてください",""))))</f>
      </c>
    </row>
    <row r="237" spans="1:8" x14ac:dyDescent="0.25">
      <c r="A237" s="20"/>
      <c r="B237" s="8"/>
      <c r="C237" s="8"/>
      <c r="D237" s="10"/>
      <c r="E237" s="10"/>
      <c r="F237" s="11">
        <f>IF(AND(D237="",E237=""),"",$D$6+SUM($D$7:D237)-SUM($E$7:E237))</f>
      </c>
      <c r="G237" s="15"/>
      <c r="H237" s="26">
        <f>IF(AND(D237="",E237=""),IF(OR(A237&lt;&gt;"",B237&lt;&gt;""),"金額が入っていません",""),IF(B237="","科目を選んでください",IF(AND(D237&lt;&gt;"",E237&lt;&gt;""),"収入と支払は別の行に書きます",IF(A237="","日付を入れてください",""))))</f>
      </c>
    </row>
    <row r="238" spans="1:8" x14ac:dyDescent="0.25">
      <c r="A238" s="20"/>
      <c r="B238" s="8"/>
      <c r="C238" s="8"/>
      <c r="D238" s="10"/>
      <c r="E238" s="10"/>
      <c r="F238" s="11">
        <f>IF(AND(D238="",E238=""),"",$D$6+SUM($D$7:D238)-SUM($E$7:E238))</f>
      </c>
      <c r="G238" s="15"/>
      <c r="H238" s="26">
        <f>IF(AND(D238="",E238=""),IF(OR(A238&lt;&gt;"",B238&lt;&gt;""),"金額が入っていません",""),IF(B238="","科目を選んでください",IF(AND(D238&lt;&gt;"",E238&lt;&gt;""),"収入と支払は別の行に書きます",IF(A238="","日付を入れてください",""))))</f>
      </c>
    </row>
    <row r="239" spans="1:8" x14ac:dyDescent="0.25">
      <c r="A239" s="20"/>
      <c r="B239" s="8"/>
      <c r="C239" s="8"/>
      <c r="D239" s="10"/>
      <c r="E239" s="10"/>
      <c r="F239" s="11">
        <f>IF(AND(D239="",E239=""),"",$D$6+SUM($D$7:D239)-SUM($E$7:E239))</f>
      </c>
      <c r="G239" s="15"/>
      <c r="H239" s="26">
        <f>IF(AND(D239="",E239=""),IF(OR(A239&lt;&gt;"",B239&lt;&gt;""),"金額が入っていません",""),IF(B239="","科目を選んでください",IF(AND(D239&lt;&gt;"",E239&lt;&gt;""),"収入と支払は別の行に書きます",IF(A239="","日付を入れてください",""))))</f>
      </c>
    </row>
    <row r="240" spans="1:8" x14ac:dyDescent="0.25">
      <c r="A240" s="20"/>
      <c r="B240" s="8"/>
      <c r="C240" s="8"/>
      <c r="D240" s="10"/>
      <c r="E240" s="10"/>
      <c r="F240" s="11">
        <f>IF(AND(D240="",E240=""),"",$D$6+SUM($D$7:D240)-SUM($E$7:E240))</f>
      </c>
      <c r="G240" s="15"/>
      <c r="H240" s="26">
        <f>IF(AND(D240="",E240=""),IF(OR(A240&lt;&gt;"",B240&lt;&gt;""),"金額が入っていません",""),IF(B240="","科目を選んでください",IF(AND(D240&lt;&gt;"",E240&lt;&gt;""),"収入と支払は別の行に書きます",IF(A240="","日付を入れてください",""))))</f>
      </c>
    </row>
    <row r="241" spans="1:8" x14ac:dyDescent="0.25">
      <c r="A241" s="20"/>
      <c r="B241" s="8"/>
      <c r="C241" s="8"/>
      <c r="D241" s="10"/>
      <c r="E241" s="10"/>
      <c r="F241" s="11">
        <f>IF(AND(D241="",E241=""),"",$D$6+SUM($D$7:D241)-SUM($E$7:E241))</f>
      </c>
      <c r="G241" s="15"/>
      <c r="H241" s="26">
        <f>IF(AND(D241="",E241=""),IF(OR(A241&lt;&gt;"",B241&lt;&gt;""),"金額が入っていません",""),IF(B241="","科目を選んでください",IF(AND(D241&lt;&gt;"",E241&lt;&gt;""),"収入と支払は別の行に書きます",IF(A241="","日付を入れてください",""))))</f>
      </c>
    </row>
    <row r="242" spans="1:8" x14ac:dyDescent="0.25">
      <c r="A242" s="20"/>
      <c r="B242" s="8"/>
      <c r="C242" s="8"/>
      <c r="D242" s="10"/>
      <c r="E242" s="10"/>
      <c r="F242" s="11">
        <f>IF(AND(D242="",E242=""),"",$D$6+SUM($D$7:D242)-SUM($E$7:E242))</f>
      </c>
      <c r="G242" s="15"/>
      <c r="H242" s="26">
        <f>IF(AND(D242="",E242=""),IF(OR(A242&lt;&gt;"",B242&lt;&gt;""),"金額が入っていません",""),IF(B242="","科目を選んでください",IF(AND(D242&lt;&gt;"",E242&lt;&gt;""),"収入と支払は別の行に書きます",IF(A242="","日付を入れてください",""))))</f>
      </c>
    </row>
    <row r="243" spans="1:8" x14ac:dyDescent="0.25">
      <c r="A243" s="20"/>
      <c r="B243" s="8"/>
      <c r="C243" s="8"/>
      <c r="D243" s="10"/>
      <c r="E243" s="10"/>
      <c r="F243" s="11">
        <f>IF(AND(D243="",E243=""),"",$D$6+SUM($D$7:D243)-SUM($E$7:E243))</f>
      </c>
      <c r="G243" s="15"/>
      <c r="H243" s="26">
        <f>IF(AND(D243="",E243=""),IF(OR(A243&lt;&gt;"",B243&lt;&gt;""),"金額が入っていません",""),IF(B243="","科目を選んでください",IF(AND(D243&lt;&gt;"",E243&lt;&gt;""),"収入と支払は別の行に書きます",IF(A243="","日付を入れてください",""))))</f>
      </c>
    </row>
    <row r="244" spans="1:8" x14ac:dyDescent="0.25">
      <c r="A244" s="20"/>
      <c r="B244" s="8"/>
      <c r="C244" s="8"/>
      <c r="D244" s="10"/>
      <c r="E244" s="10"/>
      <c r="F244" s="11">
        <f>IF(AND(D244="",E244=""),"",$D$6+SUM($D$7:D244)-SUM($E$7:E244))</f>
      </c>
      <c r="G244" s="15"/>
      <c r="H244" s="26">
        <f>IF(AND(D244="",E244=""),IF(OR(A244&lt;&gt;"",B244&lt;&gt;""),"金額が入っていません",""),IF(B244="","科目を選んでください",IF(AND(D244&lt;&gt;"",E244&lt;&gt;""),"収入と支払は別の行に書きます",IF(A244="","日付を入れてください",""))))</f>
      </c>
    </row>
    <row r="245" spans="1:8" x14ac:dyDescent="0.25">
      <c r="A245" s="20"/>
      <c r="B245" s="8"/>
      <c r="C245" s="8"/>
      <c r="D245" s="10"/>
      <c r="E245" s="10"/>
      <c r="F245" s="11">
        <f>IF(AND(D245="",E245=""),"",$D$6+SUM($D$7:D245)-SUM($E$7:E245))</f>
      </c>
      <c r="G245" s="15"/>
      <c r="H245" s="26">
        <f>IF(AND(D245="",E245=""),IF(OR(A245&lt;&gt;"",B245&lt;&gt;""),"金額が入っていません",""),IF(B245="","科目を選んでください",IF(AND(D245&lt;&gt;"",E245&lt;&gt;""),"収入と支払は別の行に書きます",IF(A245="","日付を入れてください",""))))</f>
      </c>
    </row>
    <row r="246" spans="1:8" x14ac:dyDescent="0.25">
      <c r="A246" s="20"/>
      <c r="B246" s="8"/>
      <c r="C246" s="8"/>
      <c r="D246" s="10"/>
      <c r="E246" s="10"/>
      <c r="F246" s="11">
        <f>IF(AND(D246="",E246=""),"",$D$6+SUM($D$7:D246)-SUM($E$7:E246))</f>
      </c>
      <c r="G246" s="15"/>
      <c r="H246" s="26">
        <f>IF(AND(D246="",E246=""),IF(OR(A246&lt;&gt;"",B246&lt;&gt;""),"金額が入っていません",""),IF(B246="","科目を選んでください",IF(AND(D246&lt;&gt;"",E246&lt;&gt;""),"収入と支払は別の行に書きます",IF(A246="","日付を入れてください",""))))</f>
      </c>
    </row>
    <row r="247" spans="1:8" x14ac:dyDescent="0.25">
      <c r="A247" s="20"/>
      <c r="B247" s="8"/>
      <c r="C247" s="8"/>
      <c r="D247" s="10"/>
      <c r="E247" s="10"/>
      <c r="F247" s="11">
        <f>IF(AND(D247="",E247=""),"",$D$6+SUM($D$7:D247)-SUM($E$7:E247))</f>
      </c>
      <c r="G247" s="15"/>
      <c r="H247" s="26">
        <f>IF(AND(D247="",E247=""),IF(OR(A247&lt;&gt;"",B247&lt;&gt;""),"金額が入っていません",""),IF(B247="","科目を選んでください",IF(AND(D247&lt;&gt;"",E247&lt;&gt;""),"収入と支払は別の行に書きます",IF(A247="","日付を入れてください",""))))</f>
      </c>
    </row>
    <row r="248" spans="1:8" x14ac:dyDescent="0.25">
      <c r="A248" s="20"/>
      <c r="B248" s="8"/>
      <c r="C248" s="8"/>
      <c r="D248" s="10"/>
      <c r="E248" s="10"/>
      <c r="F248" s="11">
        <f>IF(AND(D248="",E248=""),"",$D$6+SUM($D$7:D248)-SUM($E$7:E248))</f>
      </c>
      <c r="G248" s="15"/>
      <c r="H248" s="26">
        <f>IF(AND(D248="",E248=""),IF(OR(A248&lt;&gt;"",B248&lt;&gt;""),"金額が入っていません",""),IF(B248="","科目を選んでください",IF(AND(D248&lt;&gt;"",E248&lt;&gt;""),"収入と支払は別の行に書きます",IF(A248="","日付を入れてください",""))))</f>
      </c>
    </row>
    <row r="249" spans="1:8" x14ac:dyDescent="0.25">
      <c r="A249" s="20"/>
      <c r="B249" s="8"/>
      <c r="C249" s="8"/>
      <c r="D249" s="10"/>
      <c r="E249" s="10"/>
      <c r="F249" s="11">
        <f>IF(AND(D249="",E249=""),"",$D$6+SUM($D$7:D249)-SUM($E$7:E249))</f>
      </c>
      <c r="G249" s="15"/>
      <c r="H249" s="26">
        <f>IF(AND(D249="",E249=""),IF(OR(A249&lt;&gt;"",B249&lt;&gt;""),"金額が入っていません",""),IF(B249="","科目を選んでください",IF(AND(D249&lt;&gt;"",E249&lt;&gt;""),"収入と支払は別の行に書きます",IF(A249="","日付を入れてください",""))))</f>
      </c>
    </row>
    <row r="250" spans="1:8" x14ac:dyDescent="0.25">
      <c r="A250" s="20"/>
      <c r="B250" s="8"/>
      <c r="C250" s="8"/>
      <c r="D250" s="10"/>
      <c r="E250" s="10"/>
      <c r="F250" s="11">
        <f>IF(AND(D250="",E250=""),"",$D$6+SUM($D$7:D250)-SUM($E$7:E250))</f>
      </c>
      <c r="G250" s="15"/>
      <c r="H250" s="26">
        <f>IF(AND(D250="",E250=""),IF(OR(A250&lt;&gt;"",B250&lt;&gt;""),"金額が入っていません",""),IF(B250="","科目を選んでください",IF(AND(D250&lt;&gt;"",E250&lt;&gt;""),"収入と支払は別の行に書きます",IF(A250="","日付を入れてください",""))))</f>
      </c>
    </row>
    <row r="251" spans="1:8" x14ac:dyDescent="0.25">
      <c r="A251" s="20"/>
      <c r="B251" s="8"/>
      <c r="C251" s="8"/>
      <c r="D251" s="10"/>
      <c r="E251" s="10"/>
      <c r="F251" s="11">
        <f>IF(AND(D251="",E251=""),"",$D$6+SUM($D$7:D251)-SUM($E$7:E251))</f>
      </c>
      <c r="G251" s="15"/>
      <c r="H251" s="26">
        <f>IF(AND(D251="",E251=""),IF(OR(A251&lt;&gt;"",B251&lt;&gt;""),"金額が入っていません",""),IF(B251="","科目を選んでください",IF(AND(D251&lt;&gt;"",E251&lt;&gt;""),"収入と支払は別の行に書きます",IF(A251="","日付を入れてください",""))))</f>
      </c>
    </row>
    <row r="252" spans="1:8" x14ac:dyDescent="0.25">
      <c r="A252" s="20"/>
      <c r="B252" s="8"/>
      <c r="C252" s="8"/>
      <c r="D252" s="10"/>
      <c r="E252" s="10"/>
      <c r="F252" s="11">
        <f>IF(AND(D252="",E252=""),"",$D$6+SUM($D$7:D252)-SUM($E$7:E252))</f>
      </c>
      <c r="G252" s="15"/>
      <c r="H252" s="26">
        <f>IF(AND(D252="",E252=""),IF(OR(A252&lt;&gt;"",B252&lt;&gt;""),"金額が入っていません",""),IF(B252="","科目を選んでください",IF(AND(D252&lt;&gt;"",E252&lt;&gt;""),"収入と支払は別の行に書きます",IF(A252="","日付を入れてください",""))))</f>
      </c>
    </row>
    <row r="253" spans="1:8" x14ac:dyDescent="0.25">
      <c r="A253" s="20"/>
      <c r="B253" s="8"/>
      <c r="C253" s="8"/>
      <c r="D253" s="10"/>
      <c r="E253" s="10"/>
      <c r="F253" s="11">
        <f>IF(AND(D253="",E253=""),"",$D$6+SUM($D$7:D253)-SUM($E$7:E253))</f>
      </c>
      <c r="G253" s="15"/>
      <c r="H253" s="26">
        <f>IF(AND(D253="",E253=""),IF(OR(A253&lt;&gt;"",B253&lt;&gt;""),"金額が入っていません",""),IF(B253="","科目を選んでください",IF(AND(D253&lt;&gt;"",E253&lt;&gt;""),"収入と支払は別の行に書きます",IF(A253="","日付を入れてください",""))))</f>
      </c>
    </row>
    <row r="254" spans="1:8" x14ac:dyDescent="0.25">
      <c r="A254" s="20"/>
      <c r="B254" s="8"/>
      <c r="C254" s="8"/>
      <c r="D254" s="10"/>
      <c r="E254" s="10"/>
      <c r="F254" s="11">
        <f>IF(AND(D254="",E254=""),"",$D$6+SUM($D$7:D254)-SUM($E$7:E254))</f>
      </c>
      <c r="G254" s="15"/>
      <c r="H254" s="26">
        <f>IF(AND(D254="",E254=""),IF(OR(A254&lt;&gt;"",B254&lt;&gt;""),"金額が入っていません",""),IF(B254="","科目を選んでください",IF(AND(D254&lt;&gt;"",E254&lt;&gt;""),"収入と支払は別の行に書きます",IF(A254="","日付を入れてください",""))))</f>
      </c>
    </row>
    <row r="255" spans="1:8" x14ac:dyDescent="0.25">
      <c r="A255" s="20"/>
      <c r="B255" s="8"/>
      <c r="C255" s="8"/>
      <c r="D255" s="10"/>
      <c r="E255" s="10"/>
      <c r="F255" s="11">
        <f>IF(AND(D255="",E255=""),"",$D$6+SUM($D$7:D255)-SUM($E$7:E255))</f>
      </c>
      <c r="G255" s="15"/>
      <c r="H255" s="26">
        <f>IF(AND(D255="",E255=""),IF(OR(A255&lt;&gt;"",B255&lt;&gt;""),"金額が入っていません",""),IF(B255="","科目を選んでください",IF(AND(D255&lt;&gt;"",E255&lt;&gt;""),"収入と支払は別の行に書きます",IF(A255="","日付を入れてください",""))))</f>
      </c>
    </row>
    <row r="256" spans="1:8" x14ac:dyDescent="0.25">
      <c r="A256" s="20"/>
      <c r="B256" s="8"/>
      <c r="C256" s="8"/>
      <c r="D256" s="10"/>
      <c r="E256" s="10"/>
      <c r="F256" s="11">
        <f>IF(AND(D256="",E256=""),"",$D$6+SUM($D$7:D256)-SUM($E$7:E256))</f>
      </c>
      <c r="G256" s="15"/>
      <c r="H256" s="26">
        <f>IF(AND(D256="",E256=""),IF(OR(A256&lt;&gt;"",B256&lt;&gt;""),"金額が入っていません",""),IF(B256="","科目を選んでください",IF(AND(D256&lt;&gt;"",E256&lt;&gt;""),"収入と支払は別の行に書きます",IF(A256="","日付を入れてください",""))))</f>
      </c>
    </row>
    <row r="257" spans="1:8" x14ac:dyDescent="0.25">
      <c r="A257" s="20"/>
      <c r="B257" s="8"/>
      <c r="C257" s="8"/>
      <c r="D257" s="10"/>
      <c r="E257" s="10"/>
      <c r="F257" s="11">
        <f>IF(AND(D257="",E257=""),"",$D$6+SUM($D$7:D257)-SUM($E$7:E257))</f>
      </c>
      <c r="G257" s="15"/>
      <c r="H257" s="26">
        <f>IF(AND(D257="",E257=""),IF(OR(A257&lt;&gt;"",B257&lt;&gt;""),"金額が入っていません",""),IF(B257="","科目を選んでください",IF(AND(D257&lt;&gt;"",E257&lt;&gt;""),"収入と支払は別の行に書きます",IF(A257="","日付を入れてください",""))))</f>
      </c>
    </row>
    <row r="258" spans="1:8" x14ac:dyDescent="0.25">
      <c r="A258" s="20"/>
      <c r="B258" s="8"/>
      <c r="C258" s="8"/>
      <c r="D258" s="10"/>
      <c r="E258" s="10"/>
      <c r="F258" s="11">
        <f>IF(AND(D258="",E258=""),"",$D$6+SUM($D$7:D258)-SUM($E$7:E258))</f>
      </c>
      <c r="G258" s="15"/>
      <c r="H258" s="26">
        <f>IF(AND(D258="",E258=""),IF(OR(A258&lt;&gt;"",B258&lt;&gt;""),"金額が入っていません",""),IF(B258="","科目を選んでください",IF(AND(D258&lt;&gt;"",E258&lt;&gt;""),"収入と支払は別の行に書きます",IF(A258="","日付を入れてください",""))))</f>
      </c>
    </row>
    <row r="259" spans="1:8" x14ac:dyDescent="0.25">
      <c r="A259" s="20"/>
      <c r="B259" s="8"/>
      <c r="C259" s="8"/>
      <c r="D259" s="10"/>
      <c r="E259" s="10"/>
      <c r="F259" s="11">
        <f>IF(AND(D259="",E259=""),"",$D$6+SUM($D$7:D259)-SUM($E$7:E259))</f>
      </c>
      <c r="G259" s="15"/>
      <c r="H259" s="26">
        <f>IF(AND(D259="",E259=""),IF(OR(A259&lt;&gt;"",B259&lt;&gt;""),"金額が入っていません",""),IF(B259="","科目を選んでください",IF(AND(D259&lt;&gt;"",E259&lt;&gt;""),"収入と支払は別の行に書きます",IF(A259="","日付を入れてください",""))))</f>
      </c>
    </row>
    <row r="260" spans="1:8" x14ac:dyDescent="0.25">
      <c r="A260" s="20"/>
      <c r="B260" s="8"/>
      <c r="C260" s="8"/>
      <c r="D260" s="10"/>
      <c r="E260" s="10"/>
      <c r="F260" s="11">
        <f>IF(AND(D260="",E260=""),"",$D$6+SUM($D$7:D260)-SUM($E$7:E260))</f>
      </c>
      <c r="G260" s="15"/>
      <c r="H260" s="26">
        <f>IF(AND(D260="",E260=""),IF(OR(A260&lt;&gt;"",B260&lt;&gt;""),"金額が入っていません",""),IF(B260="","科目を選んでください",IF(AND(D260&lt;&gt;"",E260&lt;&gt;""),"収入と支払は別の行に書きます",IF(A260="","日付を入れてください",""))))</f>
      </c>
    </row>
    <row r="261" spans="1:8" x14ac:dyDescent="0.25">
      <c r="A261" s="20"/>
      <c r="B261" s="8"/>
      <c r="C261" s="8"/>
      <c r="D261" s="10"/>
      <c r="E261" s="10"/>
      <c r="F261" s="11">
        <f>IF(AND(D261="",E261=""),"",$D$6+SUM($D$7:D261)-SUM($E$7:E261))</f>
      </c>
      <c r="G261" s="15"/>
      <c r="H261" s="26">
        <f>IF(AND(D261="",E261=""),IF(OR(A261&lt;&gt;"",B261&lt;&gt;""),"金額が入っていません",""),IF(B261="","科目を選んでください",IF(AND(D261&lt;&gt;"",E261&lt;&gt;""),"収入と支払は別の行に書きます",IF(A261="","日付を入れてください",""))))</f>
      </c>
    </row>
    <row r="262" spans="1:8" x14ac:dyDescent="0.25">
      <c r="A262" s="20"/>
      <c r="B262" s="8"/>
      <c r="C262" s="8"/>
      <c r="D262" s="10"/>
      <c r="E262" s="10"/>
      <c r="F262" s="11">
        <f>IF(AND(D262="",E262=""),"",$D$6+SUM($D$7:D262)-SUM($E$7:E262))</f>
      </c>
      <c r="G262" s="15"/>
      <c r="H262" s="26">
        <f>IF(AND(D262="",E262=""),IF(OR(A262&lt;&gt;"",B262&lt;&gt;""),"金額が入っていません",""),IF(B262="","科目を選んでください",IF(AND(D262&lt;&gt;"",E262&lt;&gt;""),"収入と支払は別の行に書きます",IF(A262="","日付を入れてください",""))))</f>
      </c>
    </row>
    <row r="263" spans="1:8" x14ac:dyDescent="0.25">
      <c r="A263" s="20"/>
      <c r="B263" s="8"/>
      <c r="C263" s="8"/>
      <c r="D263" s="10"/>
      <c r="E263" s="10"/>
      <c r="F263" s="11">
        <f>IF(AND(D263="",E263=""),"",$D$6+SUM($D$7:D263)-SUM($E$7:E263))</f>
      </c>
      <c r="G263" s="15"/>
      <c r="H263" s="26">
        <f>IF(AND(D263="",E263=""),IF(OR(A263&lt;&gt;"",B263&lt;&gt;""),"金額が入っていません",""),IF(B263="","科目を選んでください",IF(AND(D263&lt;&gt;"",E263&lt;&gt;""),"収入と支払は別の行に書きます",IF(A263="","日付を入れてください",""))))</f>
      </c>
    </row>
    <row r="264" spans="1:8" x14ac:dyDescent="0.25">
      <c r="A264" s="20"/>
      <c r="B264" s="8"/>
      <c r="C264" s="8"/>
      <c r="D264" s="10"/>
      <c r="E264" s="10"/>
      <c r="F264" s="11">
        <f>IF(AND(D264="",E264=""),"",$D$6+SUM($D$7:D264)-SUM($E$7:E264))</f>
      </c>
      <c r="G264" s="15"/>
      <c r="H264" s="26">
        <f>IF(AND(D264="",E264=""),IF(OR(A264&lt;&gt;"",B264&lt;&gt;""),"金額が入っていません",""),IF(B264="","科目を選んでください",IF(AND(D264&lt;&gt;"",E264&lt;&gt;""),"収入と支払は別の行に書きます",IF(A264="","日付を入れてください",""))))</f>
      </c>
    </row>
    <row r="265" spans="1:8" x14ac:dyDescent="0.25">
      <c r="A265" s="20"/>
      <c r="B265" s="8"/>
      <c r="C265" s="8"/>
      <c r="D265" s="10"/>
      <c r="E265" s="10"/>
      <c r="F265" s="11">
        <f>IF(AND(D265="",E265=""),"",$D$6+SUM($D$7:D265)-SUM($E$7:E265))</f>
      </c>
      <c r="G265" s="15"/>
      <c r="H265" s="26">
        <f>IF(AND(D265="",E265=""),IF(OR(A265&lt;&gt;"",B265&lt;&gt;""),"金額が入っていません",""),IF(B265="","科目を選んでください",IF(AND(D265&lt;&gt;"",E265&lt;&gt;""),"収入と支払は別の行に書きます",IF(A265="","日付を入れてください",""))))</f>
      </c>
    </row>
    <row r="266" spans="1:8" x14ac:dyDescent="0.25">
      <c r="A266" s="20"/>
      <c r="B266" s="8"/>
      <c r="C266" s="8"/>
      <c r="D266" s="10"/>
      <c r="E266" s="10"/>
      <c r="F266" s="11">
        <f>IF(AND(D266="",E266=""),"",$D$6+SUM($D$7:D266)-SUM($E$7:E266))</f>
      </c>
      <c r="G266" s="15"/>
      <c r="H266" s="26">
        <f>IF(AND(D266="",E266=""),IF(OR(A266&lt;&gt;"",B266&lt;&gt;""),"金額が入っていません",""),IF(B266="","科目を選んでください",IF(AND(D266&lt;&gt;"",E266&lt;&gt;""),"収入と支払は別の行に書きます",IF(A266="","日付を入れてください",""))))</f>
      </c>
    </row>
    <row r="267" spans="1:8" x14ac:dyDescent="0.25">
      <c r="A267" s="20"/>
      <c r="B267" s="8"/>
      <c r="C267" s="8"/>
      <c r="D267" s="10"/>
      <c r="E267" s="10"/>
      <c r="F267" s="11">
        <f>IF(AND(D267="",E267=""),"",$D$6+SUM($D$7:D267)-SUM($E$7:E267))</f>
      </c>
      <c r="G267" s="15"/>
      <c r="H267" s="26">
        <f>IF(AND(D267="",E267=""),IF(OR(A267&lt;&gt;"",B267&lt;&gt;""),"金額が入っていません",""),IF(B267="","科目を選んでください",IF(AND(D267&lt;&gt;"",E267&lt;&gt;""),"収入と支払は別の行に書きます",IF(A267="","日付を入れてください",""))))</f>
      </c>
    </row>
    <row r="268" spans="1:8" x14ac:dyDescent="0.25">
      <c r="A268" s="20"/>
      <c r="B268" s="8"/>
      <c r="C268" s="8"/>
      <c r="D268" s="10"/>
      <c r="E268" s="10"/>
      <c r="F268" s="11">
        <f>IF(AND(D268="",E268=""),"",$D$6+SUM($D$7:D268)-SUM($E$7:E268))</f>
      </c>
      <c r="G268" s="15"/>
      <c r="H268" s="26">
        <f>IF(AND(D268="",E268=""),IF(OR(A268&lt;&gt;"",B268&lt;&gt;""),"金額が入っていません",""),IF(B268="","科目を選んでください",IF(AND(D268&lt;&gt;"",E268&lt;&gt;""),"収入と支払は別の行に書きます",IF(A268="","日付を入れてください",""))))</f>
      </c>
    </row>
    <row r="269" spans="1:8" x14ac:dyDescent="0.25">
      <c r="A269" s="20"/>
      <c r="B269" s="8"/>
      <c r="C269" s="8"/>
      <c r="D269" s="10"/>
      <c r="E269" s="10"/>
      <c r="F269" s="11">
        <f>IF(AND(D269="",E269=""),"",$D$6+SUM($D$7:D269)-SUM($E$7:E269))</f>
      </c>
      <c r="G269" s="15"/>
      <c r="H269" s="26">
        <f>IF(AND(D269="",E269=""),IF(OR(A269&lt;&gt;"",B269&lt;&gt;""),"金額が入っていません",""),IF(B269="","科目を選んでください",IF(AND(D269&lt;&gt;"",E269&lt;&gt;""),"収入と支払は別の行に書きます",IF(A269="","日付を入れてください",""))))</f>
      </c>
    </row>
    <row r="270" spans="1:8" x14ac:dyDescent="0.25">
      <c r="A270" s="20"/>
      <c r="B270" s="8"/>
      <c r="C270" s="8"/>
      <c r="D270" s="10"/>
      <c r="E270" s="10"/>
      <c r="F270" s="11">
        <f>IF(AND(D270="",E270=""),"",$D$6+SUM($D$7:D270)-SUM($E$7:E270))</f>
      </c>
      <c r="G270" s="15"/>
      <c r="H270" s="26">
        <f>IF(AND(D270="",E270=""),IF(OR(A270&lt;&gt;"",B270&lt;&gt;""),"金額が入っていません",""),IF(B270="","科目を選んでください",IF(AND(D270&lt;&gt;"",E270&lt;&gt;""),"収入と支払は別の行に書きます",IF(A270="","日付を入れてください",""))))</f>
      </c>
    </row>
    <row r="271" spans="1:8" x14ac:dyDescent="0.25">
      <c r="A271" s="20"/>
      <c r="B271" s="8"/>
      <c r="C271" s="8"/>
      <c r="D271" s="10"/>
      <c r="E271" s="10"/>
      <c r="F271" s="11">
        <f>IF(AND(D271="",E271=""),"",$D$6+SUM($D$7:D271)-SUM($E$7:E271))</f>
      </c>
      <c r="G271" s="15"/>
      <c r="H271" s="26">
        <f>IF(AND(D271="",E271=""),IF(OR(A271&lt;&gt;"",B271&lt;&gt;""),"金額が入っていません",""),IF(B271="","科目を選んでください",IF(AND(D271&lt;&gt;"",E271&lt;&gt;""),"収入と支払は別の行に書きます",IF(A271="","日付を入れてください",""))))</f>
      </c>
    </row>
    <row r="272" spans="1:8" x14ac:dyDescent="0.25">
      <c r="A272" s="20"/>
      <c r="B272" s="8"/>
      <c r="C272" s="8"/>
      <c r="D272" s="10"/>
      <c r="E272" s="10"/>
      <c r="F272" s="11">
        <f>IF(AND(D272="",E272=""),"",$D$6+SUM($D$7:D272)-SUM($E$7:E272))</f>
      </c>
      <c r="G272" s="15"/>
      <c r="H272" s="26">
        <f>IF(AND(D272="",E272=""),IF(OR(A272&lt;&gt;"",B272&lt;&gt;""),"金額が入っていません",""),IF(B272="","科目を選んでください",IF(AND(D272&lt;&gt;"",E272&lt;&gt;""),"収入と支払は別の行に書きます",IF(A272="","日付を入れてください",""))))</f>
      </c>
    </row>
    <row r="273" spans="1:8" x14ac:dyDescent="0.25">
      <c r="A273" s="20"/>
      <c r="B273" s="8"/>
      <c r="C273" s="8"/>
      <c r="D273" s="10"/>
      <c r="E273" s="10"/>
      <c r="F273" s="11">
        <f>IF(AND(D273="",E273=""),"",$D$6+SUM($D$7:D273)-SUM($E$7:E273))</f>
      </c>
      <c r="G273" s="15"/>
      <c r="H273" s="26">
        <f>IF(AND(D273="",E273=""),IF(OR(A273&lt;&gt;"",B273&lt;&gt;""),"金額が入っていません",""),IF(B273="","科目を選んでください",IF(AND(D273&lt;&gt;"",E273&lt;&gt;""),"収入と支払は別の行に書きます",IF(A273="","日付を入れてください",""))))</f>
      </c>
    </row>
    <row r="274" spans="1:8" x14ac:dyDescent="0.25">
      <c r="A274" s="20"/>
      <c r="B274" s="8"/>
      <c r="C274" s="8"/>
      <c r="D274" s="10"/>
      <c r="E274" s="10"/>
      <c r="F274" s="11">
        <f>IF(AND(D274="",E274=""),"",$D$6+SUM($D$7:D274)-SUM($E$7:E274))</f>
      </c>
      <c r="G274" s="15"/>
      <c r="H274" s="26">
        <f>IF(AND(D274="",E274=""),IF(OR(A274&lt;&gt;"",B274&lt;&gt;""),"金額が入っていません",""),IF(B274="","科目を選んでください",IF(AND(D274&lt;&gt;"",E274&lt;&gt;""),"収入と支払は別の行に書きます",IF(A274="","日付を入れてください",""))))</f>
      </c>
    </row>
    <row r="275" spans="1:8" x14ac:dyDescent="0.25">
      <c r="A275" s="20"/>
      <c r="B275" s="8"/>
      <c r="C275" s="8"/>
      <c r="D275" s="10"/>
      <c r="E275" s="10"/>
      <c r="F275" s="11">
        <f>IF(AND(D275="",E275=""),"",$D$6+SUM($D$7:D275)-SUM($E$7:E275))</f>
      </c>
      <c r="G275" s="15"/>
      <c r="H275" s="26">
        <f>IF(AND(D275="",E275=""),IF(OR(A275&lt;&gt;"",B275&lt;&gt;""),"金額が入っていません",""),IF(B275="","科目を選んでください",IF(AND(D275&lt;&gt;"",E275&lt;&gt;""),"収入と支払は別の行に書きます",IF(A275="","日付を入れてください",""))))</f>
      </c>
    </row>
    <row r="276" spans="1:8" x14ac:dyDescent="0.25">
      <c r="A276" s="20"/>
      <c r="B276" s="8"/>
      <c r="C276" s="8"/>
      <c r="D276" s="10"/>
      <c r="E276" s="10"/>
      <c r="F276" s="11">
        <f>IF(AND(D276="",E276=""),"",$D$6+SUM($D$7:D276)-SUM($E$7:E276))</f>
      </c>
      <c r="G276" s="15"/>
      <c r="H276" s="26">
        <f>IF(AND(D276="",E276=""),IF(OR(A276&lt;&gt;"",B276&lt;&gt;""),"金額が入っていません",""),IF(B276="","科目を選んでください",IF(AND(D276&lt;&gt;"",E276&lt;&gt;""),"収入と支払は別の行に書きます",IF(A276="","日付を入れてください",""))))</f>
      </c>
    </row>
    <row r="277" spans="1:8" x14ac:dyDescent="0.25">
      <c r="A277" s="20"/>
      <c r="B277" s="8"/>
      <c r="C277" s="8"/>
      <c r="D277" s="10"/>
      <c r="E277" s="10"/>
      <c r="F277" s="11">
        <f>IF(AND(D277="",E277=""),"",$D$6+SUM($D$7:D277)-SUM($E$7:E277))</f>
      </c>
      <c r="G277" s="15"/>
      <c r="H277" s="26">
        <f>IF(AND(D277="",E277=""),IF(OR(A277&lt;&gt;"",B277&lt;&gt;""),"金額が入っていません",""),IF(B277="","科目を選んでください",IF(AND(D277&lt;&gt;"",E277&lt;&gt;""),"収入と支払は別の行に書きます",IF(A277="","日付を入れてください",""))))</f>
      </c>
    </row>
    <row r="278" spans="1:8" x14ac:dyDescent="0.25">
      <c r="A278" s="20"/>
      <c r="B278" s="8"/>
      <c r="C278" s="8"/>
      <c r="D278" s="10"/>
      <c r="E278" s="10"/>
      <c r="F278" s="11">
        <f>IF(AND(D278="",E278=""),"",$D$6+SUM($D$7:D278)-SUM($E$7:E278))</f>
      </c>
      <c r="G278" s="15"/>
      <c r="H278" s="26">
        <f>IF(AND(D278="",E278=""),IF(OR(A278&lt;&gt;"",B278&lt;&gt;""),"金額が入っていません",""),IF(B278="","科目を選んでください",IF(AND(D278&lt;&gt;"",E278&lt;&gt;""),"収入と支払は別の行に書きます",IF(A278="","日付を入れてください",""))))</f>
      </c>
    </row>
    <row r="279" spans="1:8" x14ac:dyDescent="0.25">
      <c r="A279" s="20"/>
      <c r="B279" s="8"/>
      <c r="C279" s="8"/>
      <c r="D279" s="10"/>
      <c r="E279" s="10"/>
      <c r="F279" s="11">
        <f>IF(AND(D279="",E279=""),"",$D$6+SUM($D$7:D279)-SUM($E$7:E279))</f>
      </c>
      <c r="G279" s="15"/>
      <c r="H279" s="26">
        <f>IF(AND(D279="",E279=""),IF(OR(A279&lt;&gt;"",B279&lt;&gt;""),"金額が入っていません",""),IF(B279="","科目を選んでください",IF(AND(D279&lt;&gt;"",E279&lt;&gt;""),"収入と支払は別の行に書きます",IF(A279="","日付を入れてください",""))))</f>
      </c>
    </row>
    <row r="280" spans="1:8" x14ac:dyDescent="0.25">
      <c r="A280" s="20"/>
      <c r="B280" s="8"/>
      <c r="C280" s="8"/>
      <c r="D280" s="10"/>
      <c r="E280" s="10"/>
      <c r="F280" s="11">
        <f>IF(AND(D280="",E280=""),"",$D$6+SUM($D$7:D280)-SUM($E$7:E280))</f>
      </c>
      <c r="G280" s="15"/>
      <c r="H280" s="26">
        <f>IF(AND(D280="",E280=""),IF(OR(A280&lt;&gt;"",B280&lt;&gt;""),"金額が入っていません",""),IF(B280="","科目を選んでください",IF(AND(D280&lt;&gt;"",E280&lt;&gt;""),"収入と支払は別の行に書きます",IF(A280="","日付を入れてください",""))))</f>
      </c>
    </row>
    <row r="281" spans="1:8" x14ac:dyDescent="0.25">
      <c r="A281" s="20"/>
      <c r="B281" s="8"/>
      <c r="C281" s="8"/>
      <c r="D281" s="10"/>
      <c r="E281" s="10"/>
      <c r="F281" s="11">
        <f>IF(AND(D281="",E281=""),"",$D$6+SUM($D$7:D281)-SUM($E$7:E281))</f>
      </c>
      <c r="G281" s="15"/>
      <c r="H281" s="26">
        <f>IF(AND(D281="",E281=""),IF(OR(A281&lt;&gt;"",B281&lt;&gt;""),"金額が入っていません",""),IF(B281="","科目を選んでください",IF(AND(D281&lt;&gt;"",E281&lt;&gt;""),"収入と支払は別の行に書きます",IF(A281="","日付を入れてください",""))))</f>
      </c>
    </row>
    <row r="282" spans="1:8" x14ac:dyDescent="0.25">
      <c r="A282" s="20"/>
      <c r="B282" s="8"/>
      <c r="C282" s="8"/>
      <c r="D282" s="10"/>
      <c r="E282" s="10"/>
      <c r="F282" s="11">
        <f>IF(AND(D282="",E282=""),"",$D$6+SUM($D$7:D282)-SUM($E$7:E282))</f>
      </c>
      <c r="G282" s="15"/>
      <c r="H282" s="26">
        <f>IF(AND(D282="",E282=""),IF(OR(A282&lt;&gt;"",B282&lt;&gt;""),"金額が入っていません",""),IF(B282="","科目を選んでください",IF(AND(D282&lt;&gt;"",E282&lt;&gt;""),"収入と支払は別の行に書きます",IF(A282="","日付を入れてください",""))))</f>
      </c>
    </row>
    <row r="283" spans="1:8" x14ac:dyDescent="0.25">
      <c r="A283" s="20"/>
      <c r="B283" s="8"/>
      <c r="C283" s="8"/>
      <c r="D283" s="10"/>
      <c r="E283" s="10"/>
      <c r="F283" s="11">
        <f>IF(AND(D283="",E283=""),"",$D$6+SUM($D$7:D283)-SUM($E$7:E283))</f>
      </c>
      <c r="G283" s="15"/>
      <c r="H283" s="26">
        <f>IF(AND(D283="",E283=""),IF(OR(A283&lt;&gt;"",B283&lt;&gt;""),"金額が入っていません",""),IF(B283="","科目を選んでください",IF(AND(D283&lt;&gt;"",E283&lt;&gt;""),"収入と支払は別の行に書きます",IF(A283="","日付を入れてください",""))))</f>
      </c>
    </row>
    <row r="284" spans="1:8" x14ac:dyDescent="0.25">
      <c r="A284" s="20"/>
      <c r="B284" s="8"/>
      <c r="C284" s="8"/>
      <c r="D284" s="10"/>
      <c r="E284" s="10"/>
      <c r="F284" s="11">
        <f>IF(AND(D284="",E284=""),"",$D$6+SUM($D$7:D284)-SUM($E$7:E284))</f>
      </c>
      <c r="G284" s="15"/>
      <c r="H284" s="26">
        <f>IF(AND(D284="",E284=""),IF(OR(A284&lt;&gt;"",B284&lt;&gt;""),"金額が入っていません",""),IF(B284="","科目を選んでください",IF(AND(D284&lt;&gt;"",E284&lt;&gt;""),"収入と支払は別の行に書きます",IF(A284="","日付を入れてください",""))))</f>
      </c>
    </row>
    <row r="285" spans="1:8" x14ac:dyDescent="0.25">
      <c r="A285" s="20"/>
      <c r="B285" s="8"/>
      <c r="C285" s="8"/>
      <c r="D285" s="10"/>
      <c r="E285" s="10"/>
      <c r="F285" s="11">
        <f>IF(AND(D285="",E285=""),"",$D$6+SUM($D$7:D285)-SUM($E$7:E285))</f>
      </c>
      <c r="G285" s="15"/>
      <c r="H285" s="26">
        <f>IF(AND(D285="",E285=""),IF(OR(A285&lt;&gt;"",B285&lt;&gt;""),"金額が入っていません",""),IF(B285="","科目を選んでください",IF(AND(D285&lt;&gt;"",E285&lt;&gt;""),"収入と支払は別の行に書きます",IF(A285="","日付を入れてください",""))))</f>
      </c>
    </row>
    <row r="286" spans="1:8" x14ac:dyDescent="0.25">
      <c r="A286" s="20"/>
      <c r="B286" s="8"/>
      <c r="C286" s="8"/>
      <c r="D286" s="10"/>
      <c r="E286" s="10"/>
      <c r="F286" s="11">
        <f>IF(AND(D286="",E286=""),"",$D$6+SUM($D$7:D286)-SUM($E$7:E286))</f>
      </c>
      <c r="G286" s="15"/>
      <c r="H286" s="26">
        <f>IF(AND(D286="",E286=""),IF(OR(A286&lt;&gt;"",B286&lt;&gt;""),"金額が入っていません",""),IF(B286="","科目を選んでください",IF(AND(D286&lt;&gt;"",E286&lt;&gt;""),"収入と支払は別の行に書きます",IF(A286="","日付を入れてください",""))))</f>
      </c>
    </row>
    <row r="287" spans="1:8" x14ac:dyDescent="0.25">
      <c r="A287" s="20"/>
      <c r="B287" s="8"/>
      <c r="C287" s="8"/>
      <c r="D287" s="10"/>
      <c r="E287" s="10"/>
      <c r="F287" s="11">
        <f>IF(AND(D287="",E287=""),"",$D$6+SUM($D$7:D287)-SUM($E$7:E287))</f>
      </c>
      <c r="G287" s="15"/>
      <c r="H287" s="26">
        <f>IF(AND(D287="",E287=""),IF(OR(A287&lt;&gt;"",B287&lt;&gt;""),"金額が入っていません",""),IF(B287="","科目を選んでください",IF(AND(D287&lt;&gt;"",E287&lt;&gt;""),"収入と支払は別の行に書きます",IF(A287="","日付を入れてください",""))))</f>
      </c>
    </row>
    <row r="288" spans="1:8" x14ac:dyDescent="0.25">
      <c r="A288" s="20"/>
      <c r="B288" s="8"/>
      <c r="C288" s="8"/>
      <c r="D288" s="10"/>
      <c r="E288" s="10"/>
      <c r="F288" s="11">
        <f>IF(AND(D288="",E288=""),"",$D$6+SUM($D$7:D288)-SUM($E$7:E288))</f>
      </c>
      <c r="G288" s="15"/>
      <c r="H288" s="26">
        <f>IF(AND(D288="",E288=""),IF(OR(A288&lt;&gt;"",B288&lt;&gt;""),"金額が入っていません",""),IF(B288="","科目を選んでください",IF(AND(D288&lt;&gt;"",E288&lt;&gt;""),"収入と支払は別の行に書きます",IF(A288="","日付を入れてください",""))))</f>
      </c>
    </row>
    <row r="289" spans="1:8" x14ac:dyDescent="0.25">
      <c r="A289" s="20"/>
      <c r="B289" s="8"/>
      <c r="C289" s="8"/>
      <c r="D289" s="10"/>
      <c r="E289" s="10"/>
      <c r="F289" s="11">
        <f>IF(AND(D289="",E289=""),"",$D$6+SUM($D$7:D289)-SUM($E$7:E289))</f>
      </c>
      <c r="G289" s="15"/>
      <c r="H289" s="26">
        <f>IF(AND(D289="",E289=""),IF(OR(A289&lt;&gt;"",B289&lt;&gt;""),"金額が入っていません",""),IF(B289="","科目を選んでください",IF(AND(D289&lt;&gt;"",E289&lt;&gt;""),"収入と支払は別の行に書きます",IF(A289="","日付を入れてください",""))))</f>
      </c>
    </row>
    <row r="290" spans="1:8" x14ac:dyDescent="0.25">
      <c r="A290" s="20"/>
      <c r="B290" s="8"/>
      <c r="C290" s="8"/>
      <c r="D290" s="10"/>
      <c r="E290" s="10"/>
      <c r="F290" s="11">
        <f>IF(AND(D290="",E290=""),"",$D$6+SUM($D$7:D290)-SUM($E$7:E290))</f>
      </c>
      <c r="G290" s="15"/>
      <c r="H290" s="26">
        <f>IF(AND(D290="",E290=""),IF(OR(A290&lt;&gt;"",B290&lt;&gt;""),"金額が入っていません",""),IF(B290="","科目を選んでください",IF(AND(D290&lt;&gt;"",E290&lt;&gt;""),"収入と支払は別の行に書きます",IF(A290="","日付を入れてください",""))))</f>
      </c>
    </row>
    <row r="291" spans="1:8" x14ac:dyDescent="0.25">
      <c r="A291" s="20"/>
      <c r="B291" s="8"/>
      <c r="C291" s="8"/>
      <c r="D291" s="10"/>
      <c r="E291" s="10"/>
      <c r="F291" s="11">
        <f>IF(AND(D291="",E291=""),"",$D$6+SUM($D$7:D291)-SUM($E$7:E291))</f>
      </c>
      <c r="G291" s="15"/>
      <c r="H291" s="26">
        <f>IF(AND(D291="",E291=""),IF(OR(A291&lt;&gt;"",B291&lt;&gt;""),"金額が入っていません",""),IF(B291="","科目を選んでください",IF(AND(D291&lt;&gt;"",E291&lt;&gt;""),"収入と支払は別の行に書きます",IF(A291="","日付を入れてください",""))))</f>
      </c>
    </row>
    <row r="292" spans="1:8" x14ac:dyDescent="0.25">
      <c r="A292" s="20"/>
      <c r="B292" s="8"/>
      <c r="C292" s="8"/>
      <c r="D292" s="10"/>
      <c r="E292" s="10"/>
      <c r="F292" s="11">
        <f>IF(AND(D292="",E292=""),"",$D$6+SUM($D$7:D292)-SUM($E$7:E292))</f>
      </c>
      <c r="G292" s="15"/>
      <c r="H292" s="26">
        <f>IF(AND(D292="",E292=""),IF(OR(A292&lt;&gt;"",B292&lt;&gt;""),"金額が入っていません",""),IF(B292="","科目を選んでください",IF(AND(D292&lt;&gt;"",E292&lt;&gt;""),"収入と支払は別の行に書きます",IF(A292="","日付を入れてください",""))))</f>
      </c>
    </row>
    <row r="293" spans="1:8" x14ac:dyDescent="0.25">
      <c r="A293" s="20"/>
      <c r="B293" s="8"/>
      <c r="C293" s="8"/>
      <c r="D293" s="10"/>
      <c r="E293" s="10"/>
      <c r="F293" s="11">
        <f>IF(AND(D293="",E293=""),"",$D$6+SUM($D$7:D293)-SUM($E$7:E293))</f>
      </c>
      <c r="G293" s="15"/>
      <c r="H293" s="26">
        <f>IF(AND(D293="",E293=""),IF(OR(A293&lt;&gt;"",B293&lt;&gt;""),"金額が入っていません",""),IF(B293="","科目を選んでください",IF(AND(D293&lt;&gt;"",E293&lt;&gt;""),"収入と支払は別の行に書きます",IF(A293="","日付を入れてください",""))))</f>
      </c>
    </row>
    <row r="294" spans="1:8" x14ac:dyDescent="0.25">
      <c r="A294" s="20"/>
      <c r="B294" s="8"/>
      <c r="C294" s="8"/>
      <c r="D294" s="10"/>
      <c r="E294" s="10"/>
      <c r="F294" s="11">
        <f>IF(AND(D294="",E294=""),"",$D$6+SUM($D$7:D294)-SUM($E$7:E294))</f>
      </c>
      <c r="G294" s="15"/>
      <c r="H294" s="26">
        <f>IF(AND(D294="",E294=""),IF(OR(A294&lt;&gt;"",B294&lt;&gt;""),"金額が入っていません",""),IF(B294="","科目を選んでください",IF(AND(D294&lt;&gt;"",E294&lt;&gt;""),"収入と支払は別の行に書きます",IF(A294="","日付を入れてください",""))))</f>
      </c>
    </row>
    <row r="295" spans="1:8" x14ac:dyDescent="0.25">
      <c r="A295" s="20"/>
      <c r="B295" s="8"/>
      <c r="C295" s="8"/>
      <c r="D295" s="10"/>
      <c r="E295" s="10"/>
      <c r="F295" s="11">
        <f>IF(AND(D295="",E295=""),"",$D$6+SUM($D$7:D295)-SUM($E$7:E295))</f>
      </c>
      <c r="G295" s="15"/>
      <c r="H295" s="26">
        <f>IF(AND(D295="",E295=""),IF(OR(A295&lt;&gt;"",B295&lt;&gt;""),"金額が入っていません",""),IF(B295="","科目を選んでください",IF(AND(D295&lt;&gt;"",E295&lt;&gt;""),"収入と支払は別の行に書きます",IF(A295="","日付を入れてください",""))))</f>
      </c>
    </row>
    <row r="296" spans="1:8" x14ac:dyDescent="0.25">
      <c r="A296" s="20"/>
      <c r="B296" s="8"/>
      <c r="C296" s="8"/>
      <c r="D296" s="10"/>
      <c r="E296" s="10"/>
      <c r="F296" s="11">
        <f>IF(AND(D296="",E296=""),"",$D$6+SUM($D$7:D296)-SUM($E$7:E296))</f>
      </c>
      <c r="G296" s="15"/>
      <c r="H296" s="26">
        <f>IF(AND(D296="",E296=""),IF(OR(A296&lt;&gt;"",B296&lt;&gt;""),"金額が入っていません",""),IF(B296="","科目を選んでください",IF(AND(D296&lt;&gt;"",E296&lt;&gt;""),"収入と支払は別の行に書きます",IF(A296="","日付を入れてください",""))))</f>
      </c>
    </row>
    <row r="297" spans="1:8" x14ac:dyDescent="0.25">
      <c r="A297" s="20"/>
      <c r="B297" s="8"/>
      <c r="C297" s="8"/>
      <c r="D297" s="10"/>
      <c r="E297" s="10"/>
      <c r="F297" s="11">
        <f>IF(AND(D297="",E297=""),"",$D$6+SUM($D$7:D297)-SUM($E$7:E297))</f>
      </c>
      <c r="G297" s="15"/>
      <c r="H297" s="26">
        <f>IF(AND(D297="",E297=""),IF(OR(A297&lt;&gt;"",B297&lt;&gt;""),"金額が入っていません",""),IF(B297="","科目を選んでください",IF(AND(D297&lt;&gt;"",E297&lt;&gt;""),"収入と支払は別の行に書きます",IF(A297="","日付を入れてください",""))))</f>
      </c>
    </row>
    <row r="298" spans="1:8" x14ac:dyDescent="0.25">
      <c r="A298" s="20"/>
      <c r="B298" s="8"/>
      <c r="C298" s="8"/>
      <c r="D298" s="10"/>
      <c r="E298" s="10"/>
      <c r="F298" s="11">
        <f>IF(AND(D298="",E298=""),"",$D$6+SUM($D$7:D298)-SUM($E$7:E298))</f>
      </c>
      <c r="G298" s="15"/>
      <c r="H298" s="26">
        <f>IF(AND(D298="",E298=""),IF(OR(A298&lt;&gt;"",B298&lt;&gt;""),"金額が入っていません",""),IF(B298="","科目を選んでください",IF(AND(D298&lt;&gt;"",E298&lt;&gt;""),"収入と支払は別の行に書きます",IF(A298="","日付を入れてください",""))))</f>
      </c>
    </row>
    <row r="299" spans="1:8" x14ac:dyDescent="0.25">
      <c r="A299" s="20"/>
      <c r="B299" s="8"/>
      <c r="C299" s="8"/>
      <c r="D299" s="10"/>
      <c r="E299" s="10"/>
      <c r="F299" s="11">
        <f>IF(AND(D299="",E299=""),"",$D$6+SUM($D$7:D299)-SUM($E$7:E299))</f>
      </c>
      <c r="G299" s="15"/>
      <c r="H299" s="26">
        <f>IF(AND(D299="",E299=""),IF(OR(A299&lt;&gt;"",B299&lt;&gt;""),"金額が入っていません",""),IF(B299="","科目を選んでください",IF(AND(D299&lt;&gt;"",E299&lt;&gt;""),"収入と支払は別の行に書きます",IF(A299="","日付を入れてください",""))))</f>
      </c>
    </row>
    <row r="300" spans="1:8" x14ac:dyDescent="0.25">
      <c r="A300" s="20"/>
      <c r="B300" s="8"/>
      <c r="C300" s="8"/>
      <c r="D300" s="10"/>
      <c r="E300" s="10"/>
      <c r="F300" s="11">
        <f>IF(AND(D300="",E300=""),"",$D$6+SUM($D$7:D300)-SUM($E$7:E300))</f>
      </c>
      <c r="G300" s="15"/>
      <c r="H300" s="26">
        <f>IF(AND(D300="",E300=""),IF(OR(A300&lt;&gt;"",B300&lt;&gt;""),"金額が入っていません",""),IF(B300="","科目を選んでください",IF(AND(D300&lt;&gt;"",E300&lt;&gt;""),"収入と支払は別の行に書きます",IF(A300="","日付を入れてください",""))))</f>
      </c>
    </row>
    <row r="301" spans="1:8" x14ac:dyDescent="0.25">
      <c r="A301" s="20"/>
      <c r="B301" s="8"/>
      <c r="C301" s="8"/>
      <c r="D301" s="10"/>
      <c r="E301" s="10"/>
      <c r="F301" s="11">
        <f>IF(AND(D301="",E301=""),"",$D$6+SUM($D$7:D301)-SUM($E$7:E301))</f>
      </c>
      <c r="G301" s="15"/>
      <c r="H301" s="26">
        <f>IF(AND(D301="",E301=""),IF(OR(A301&lt;&gt;"",B301&lt;&gt;""),"金額が入っていません",""),IF(B301="","科目を選んでください",IF(AND(D301&lt;&gt;"",E301&lt;&gt;""),"収入と支払は別の行に書きます",IF(A301="","日付を入れてください",""))))</f>
      </c>
    </row>
    <row r="302" spans="1:8" x14ac:dyDescent="0.25">
      <c r="A302" s="20"/>
      <c r="B302" s="8"/>
      <c r="C302" s="8"/>
      <c r="D302" s="10"/>
      <c r="E302" s="10"/>
      <c r="F302" s="11">
        <f>IF(AND(D302="",E302=""),"",$D$6+SUM($D$7:D302)-SUM($E$7:E302))</f>
      </c>
      <c r="G302" s="15"/>
      <c r="H302" s="26">
        <f>IF(AND(D302="",E302=""),IF(OR(A302&lt;&gt;"",B302&lt;&gt;""),"金額が入っていません",""),IF(B302="","科目を選んでください",IF(AND(D302&lt;&gt;"",E302&lt;&gt;""),"収入と支払は別の行に書きます",IF(A302="","日付を入れてください",""))))</f>
      </c>
    </row>
    <row r="303" spans="1:8" x14ac:dyDescent="0.25">
      <c r="A303" s="20"/>
      <c r="B303" s="8"/>
      <c r="C303" s="8"/>
      <c r="D303" s="10"/>
      <c r="E303" s="10"/>
      <c r="F303" s="11">
        <f>IF(AND(D303="",E303=""),"",$D$6+SUM($D$7:D303)-SUM($E$7:E303))</f>
      </c>
      <c r="G303" s="15"/>
      <c r="H303" s="26">
        <f>IF(AND(D303="",E303=""),IF(OR(A303&lt;&gt;"",B303&lt;&gt;""),"金額が入っていません",""),IF(B303="","科目を選んでください",IF(AND(D303&lt;&gt;"",E303&lt;&gt;""),"収入と支払は別の行に書きます",IF(A303="","日付を入れてください",""))))</f>
      </c>
    </row>
    <row r="304" spans="1:8" x14ac:dyDescent="0.25">
      <c r="A304" s="20"/>
      <c r="B304" s="8"/>
      <c r="C304" s="8"/>
      <c r="D304" s="10"/>
      <c r="E304" s="10"/>
      <c r="F304" s="11">
        <f>IF(AND(D304="",E304=""),"",$D$6+SUM($D$7:D304)-SUM($E$7:E304))</f>
      </c>
      <c r="G304" s="15"/>
      <c r="H304" s="26">
        <f>IF(AND(D304="",E304=""),IF(OR(A304&lt;&gt;"",B304&lt;&gt;""),"金額が入っていません",""),IF(B304="","科目を選んでください",IF(AND(D304&lt;&gt;"",E304&lt;&gt;""),"収入と支払は別の行に書きます",IF(A304="","日付を入れてください",""))))</f>
      </c>
    </row>
    <row r="305" spans="1:8" x14ac:dyDescent="0.25">
      <c r="A305" s="20"/>
      <c r="B305" s="8"/>
      <c r="C305" s="8"/>
      <c r="D305" s="10"/>
      <c r="E305" s="10"/>
      <c r="F305" s="11">
        <f>IF(AND(D305="",E305=""),"",$D$6+SUM($D$7:D305)-SUM($E$7:E305))</f>
      </c>
      <c r="G305" s="15"/>
      <c r="H305" s="26">
        <f>IF(AND(D305="",E305=""),IF(OR(A305&lt;&gt;"",B305&lt;&gt;""),"金額が入っていません",""),IF(B305="","科目を選んでください",IF(AND(D305&lt;&gt;"",E305&lt;&gt;""),"収入と支払は別の行に書きます",IF(A305="","日付を入れてください",""))))</f>
      </c>
    </row>
    <row r="306" spans="1:8" x14ac:dyDescent="0.25">
      <c r="A306" s="20"/>
      <c r="B306" s="8"/>
      <c r="C306" s="8"/>
      <c r="D306" s="10"/>
      <c r="E306" s="10"/>
      <c r="F306" s="11">
        <f>IF(AND(D306="",E306=""),"",$D$6+SUM($D$7:D306)-SUM($E$7:E306))</f>
      </c>
      <c r="G306" s="15"/>
      <c r="H306" s="26">
        <f>IF(AND(D306="",E306=""),IF(OR(A306&lt;&gt;"",B306&lt;&gt;""),"金額が入っていません",""),IF(B306="","科目を選んでください",IF(AND(D306&lt;&gt;"",E306&lt;&gt;""),"収入と支払は別の行に書きます",IF(A306="","日付を入れてください",""))))</f>
      </c>
    </row>
  </sheetData>
  <sheetProtection sheet="1" formatColumns="0"/>
  <dataValidations count="3">
    <dataValidation type="custom" allowBlank="1" showErrorMessage="1" errorTitle="年月日" error="この年度（4月1日〜3月31日）の日付を入れてください" sqref="A7:A306">
      <formula1>AND(A7&gt;=DATE(年度,4,1),A7&lt;=DATE(年度+1,3,31))</formula1>
    </dataValidation>
    <dataValidation type="list" allowBlank="1" showErrorMessage="1" errorTitle="科目" error="科目は一覧から選んでください" sqref="B7:B306">
      <formula1>'最初に入れる'!$E$12:$E$37</formula1>
    </dataValidation>
    <dataValidation type="whole" operator="greaterThanOrEqual" allowBlank="1" showErrorMessage="1" errorTitle="金額" error="0 以上の整数（円）を入れてください" sqref="D7:E306">
      <formula1>0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O49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32" customWidth="1"/>
    <col min="2" max="2" width="10" customWidth="1"/>
    <col min="3" max="14" width="9.5" customWidth="1"/>
    <col min="15" max="15" width="11" customWidth="1"/>
  </cols>
  <sheetData>
    <row r="1" ht="26" customHeight="1" spans="1:1" x14ac:dyDescent="0.25">
      <c r="A1" s="1">
        <f>'最初に入れる'!B3&amp;" "&amp;'最初に入れる'!B4&amp;"年度 月別集計"</f>
      </c>
    </row>
    <row r="2" spans="1:1" x14ac:dyDescent="0.25">
      <c r="A2" s="6" t="s">
        <v>157</v>
      </c>
    </row>
    <row r="4" spans="3:14" x14ac:dyDescent="0.25">
      <c r="C4" s="27">
        <f>DATE('最初に入れる'!$B$4,4,1)</f>
      </c>
      <c r="D4" s="27">
        <f>EDATE(C4,1)</f>
      </c>
      <c r="E4" s="27">
        <f>EDATE(D4,1)</f>
      </c>
      <c r="F4" s="27">
        <f>EDATE(E4,1)</f>
      </c>
      <c r="G4" s="27">
        <f>EDATE(F4,1)</f>
      </c>
      <c r="H4" s="27">
        <f>EDATE(G4,1)</f>
      </c>
      <c r="I4" s="27">
        <f>EDATE(H4,1)</f>
      </c>
      <c r="J4" s="27">
        <f>EDATE(I4,1)</f>
      </c>
      <c r="K4" s="27">
        <f>EDATE(J4,1)</f>
      </c>
      <c r="L4" s="27">
        <f>EDATE(K4,1)</f>
      </c>
      <c r="M4" s="27">
        <f>EDATE(L4,1)</f>
      </c>
      <c r="N4" s="27">
        <f>EDATE(M4,1)</f>
      </c>
    </row>
    <row r="5" spans="1:15" x14ac:dyDescent="0.25">
      <c r="A5" s="3" t="s">
        <v>122</v>
      </c>
      <c r="B5" s="3" t="s">
        <v>48</v>
      </c>
      <c r="C5" s="3" t="s">
        <v>158</v>
      </c>
      <c r="D5" s="3" t="s">
        <v>159</v>
      </c>
      <c r="E5" s="3" t="s">
        <v>160</v>
      </c>
      <c r="F5" s="3" t="s">
        <v>161</v>
      </c>
      <c r="G5" s="3" t="s">
        <v>162</v>
      </c>
      <c r="H5" s="3" t="s">
        <v>163</v>
      </c>
      <c r="I5" s="3" t="s">
        <v>164</v>
      </c>
      <c r="J5" s="3" t="s">
        <v>165</v>
      </c>
      <c r="K5" s="3" t="s">
        <v>166</v>
      </c>
      <c r="L5" s="3" t="s">
        <v>167</v>
      </c>
      <c r="M5" s="3" t="s">
        <v>168</v>
      </c>
      <c r="N5" s="3" t="s">
        <v>169</v>
      </c>
      <c r="O5" s="3" t="s">
        <v>170</v>
      </c>
    </row>
    <row r="6" spans="1:15" x14ac:dyDescent="0.25">
      <c r="A6" s="28" t="s">
        <v>171</v>
      </c>
      <c r="O6">
        <f>""</f>
      </c>
    </row>
    <row r="7" spans="1:15" x14ac:dyDescent="0.25">
      <c r="A7" s="7">
        <f>IF('最初に入れる'!A13="","",'最初に入れる'!A13)</f>
      </c>
      <c r="B7" s="11">
        <f>IF(A7="","",'最初に入れる'!B13)</f>
      </c>
      <c r="C7" s="11">
        <f>IF($A7="","",SUMIFS('現金出納帳'!$D$7:$D$306,'現金出納帳'!$B$7:$B$306,$A7,'現金出納帳'!$A$7:$A$306,"&gt;="&amp;C$4,'現金出納帳'!$A$7:$A$306,"&lt;"&amp;EDATE(C$4,1))-SUMIFS('現金出納帳'!$E$7:$E$306,'現金出納帳'!$B$7:$B$306,$A7,'現金出納帳'!$A$7:$A$306,"&gt;="&amp;C$4,'現金出納帳'!$A$7:$A$306,"&lt;"&amp;EDATE(C$4,1))+SUMIFS('通帳出納帳'!$D$7:$D$306,'通帳出納帳'!$B$7:$B$306,$A7,'通帳出納帳'!$A$7:$A$306,"&gt;="&amp;C$4,'通帳出納帳'!$A$7:$A$306,"&lt;"&amp;EDATE(C$4,1))-SUMIFS('通帳出納帳'!$E$7:$E$306,'通帳出納帳'!$B$7:$B$306,$A7,'通帳出納帳'!$A$7:$A$306,"&gt;="&amp;C$4,'通帳出納帳'!$A$7:$A$306,"&lt;"&amp;EDATE(C$4,1)))</f>
      </c>
      <c r="D7" s="11">
        <f>IF($A7="","",SUMIFS('現金出納帳'!$D$7:$D$306,'現金出納帳'!$B$7:$B$306,$A7,'現金出納帳'!$A$7:$A$306,"&gt;="&amp;D$4,'現金出納帳'!$A$7:$A$306,"&lt;"&amp;EDATE(D$4,1))-SUMIFS('現金出納帳'!$E$7:$E$306,'現金出納帳'!$B$7:$B$306,$A7,'現金出納帳'!$A$7:$A$306,"&gt;="&amp;D$4,'現金出納帳'!$A$7:$A$306,"&lt;"&amp;EDATE(D$4,1))+SUMIFS('通帳出納帳'!$D$7:$D$306,'通帳出納帳'!$B$7:$B$306,$A7,'通帳出納帳'!$A$7:$A$306,"&gt;="&amp;D$4,'通帳出納帳'!$A$7:$A$306,"&lt;"&amp;EDATE(D$4,1))-SUMIFS('通帳出納帳'!$E$7:$E$306,'通帳出納帳'!$B$7:$B$306,$A7,'通帳出納帳'!$A$7:$A$306,"&gt;="&amp;D$4,'通帳出納帳'!$A$7:$A$306,"&lt;"&amp;EDATE(D$4,1)))</f>
      </c>
      <c r="E7" s="11">
        <f>IF($A7="","",SUMIFS('現金出納帳'!$D$7:$D$306,'現金出納帳'!$B$7:$B$306,$A7,'現金出納帳'!$A$7:$A$306,"&gt;="&amp;E$4,'現金出納帳'!$A$7:$A$306,"&lt;"&amp;EDATE(E$4,1))-SUMIFS('現金出納帳'!$E$7:$E$306,'現金出納帳'!$B$7:$B$306,$A7,'現金出納帳'!$A$7:$A$306,"&gt;="&amp;E$4,'現金出納帳'!$A$7:$A$306,"&lt;"&amp;EDATE(E$4,1))+SUMIFS('通帳出納帳'!$D$7:$D$306,'通帳出納帳'!$B$7:$B$306,$A7,'通帳出納帳'!$A$7:$A$306,"&gt;="&amp;E$4,'通帳出納帳'!$A$7:$A$306,"&lt;"&amp;EDATE(E$4,1))-SUMIFS('通帳出納帳'!$E$7:$E$306,'通帳出納帳'!$B$7:$B$306,$A7,'通帳出納帳'!$A$7:$A$306,"&gt;="&amp;E$4,'通帳出納帳'!$A$7:$A$306,"&lt;"&amp;EDATE(E$4,1)))</f>
      </c>
      <c r="F7" s="11">
        <f>IF($A7="","",SUMIFS('現金出納帳'!$D$7:$D$306,'現金出納帳'!$B$7:$B$306,$A7,'現金出納帳'!$A$7:$A$306,"&gt;="&amp;F$4,'現金出納帳'!$A$7:$A$306,"&lt;"&amp;EDATE(F$4,1))-SUMIFS('現金出納帳'!$E$7:$E$306,'現金出納帳'!$B$7:$B$306,$A7,'現金出納帳'!$A$7:$A$306,"&gt;="&amp;F$4,'現金出納帳'!$A$7:$A$306,"&lt;"&amp;EDATE(F$4,1))+SUMIFS('通帳出納帳'!$D$7:$D$306,'通帳出納帳'!$B$7:$B$306,$A7,'通帳出納帳'!$A$7:$A$306,"&gt;="&amp;F$4,'通帳出納帳'!$A$7:$A$306,"&lt;"&amp;EDATE(F$4,1))-SUMIFS('通帳出納帳'!$E$7:$E$306,'通帳出納帳'!$B$7:$B$306,$A7,'通帳出納帳'!$A$7:$A$306,"&gt;="&amp;F$4,'通帳出納帳'!$A$7:$A$306,"&lt;"&amp;EDATE(F$4,1)))</f>
      </c>
      <c r="G7" s="11">
        <f>IF($A7="","",SUMIFS('現金出納帳'!$D$7:$D$306,'現金出納帳'!$B$7:$B$306,$A7,'現金出納帳'!$A$7:$A$306,"&gt;="&amp;G$4,'現金出納帳'!$A$7:$A$306,"&lt;"&amp;EDATE(G$4,1))-SUMIFS('現金出納帳'!$E$7:$E$306,'現金出納帳'!$B$7:$B$306,$A7,'現金出納帳'!$A$7:$A$306,"&gt;="&amp;G$4,'現金出納帳'!$A$7:$A$306,"&lt;"&amp;EDATE(G$4,1))+SUMIFS('通帳出納帳'!$D$7:$D$306,'通帳出納帳'!$B$7:$B$306,$A7,'通帳出納帳'!$A$7:$A$306,"&gt;="&amp;G$4,'通帳出納帳'!$A$7:$A$306,"&lt;"&amp;EDATE(G$4,1))-SUMIFS('通帳出納帳'!$E$7:$E$306,'通帳出納帳'!$B$7:$B$306,$A7,'通帳出納帳'!$A$7:$A$306,"&gt;="&amp;G$4,'通帳出納帳'!$A$7:$A$306,"&lt;"&amp;EDATE(G$4,1)))</f>
      </c>
      <c r="H7" s="11">
        <f>IF($A7="","",SUMIFS('現金出納帳'!$D$7:$D$306,'現金出納帳'!$B$7:$B$306,$A7,'現金出納帳'!$A$7:$A$306,"&gt;="&amp;H$4,'現金出納帳'!$A$7:$A$306,"&lt;"&amp;EDATE(H$4,1))-SUMIFS('現金出納帳'!$E$7:$E$306,'現金出納帳'!$B$7:$B$306,$A7,'現金出納帳'!$A$7:$A$306,"&gt;="&amp;H$4,'現金出納帳'!$A$7:$A$306,"&lt;"&amp;EDATE(H$4,1))+SUMIFS('通帳出納帳'!$D$7:$D$306,'通帳出納帳'!$B$7:$B$306,$A7,'通帳出納帳'!$A$7:$A$306,"&gt;="&amp;H$4,'通帳出納帳'!$A$7:$A$306,"&lt;"&amp;EDATE(H$4,1))-SUMIFS('通帳出納帳'!$E$7:$E$306,'通帳出納帳'!$B$7:$B$306,$A7,'通帳出納帳'!$A$7:$A$306,"&gt;="&amp;H$4,'通帳出納帳'!$A$7:$A$306,"&lt;"&amp;EDATE(H$4,1)))</f>
      </c>
      <c r="I7" s="11">
        <f>IF($A7="","",SUMIFS('現金出納帳'!$D$7:$D$306,'現金出納帳'!$B$7:$B$306,$A7,'現金出納帳'!$A$7:$A$306,"&gt;="&amp;I$4,'現金出納帳'!$A$7:$A$306,"&lt;"&amp;EDATE(I$4,1))-SUMIFS('現金出納帳'!$E$7:$E$306,'現金出納帳'!$B$7:$B$306,$A7,'現金出納帳'!$A$7:$A$306,"&gt;="&amp;I$4,'現金出納帳'!$A$7:$A$306,"&lt;"&amp;EDATE(I$4,1))+SUMIFS('通帳出納帳'!$D$7:$D$306,'通帳出納帳'!$B$7:$B$306,$A7,'通帳出納帳'!$A$7:$A$306,"&gt;="&amp;I$4,'通帳出納帳'!$A$7:$A$306,"&lt;"&amp;EDATE(I$4,1))-SUMIFS('通帳出納帳'!$E$7:$E$306,'通帳出納帳'!$B$7:$B$306,$A7,'通帳出納帳'!$A$7:$A$306,"&gt;="&amp;I$4,'通帳出納帳'!$A$7:$A$306,"&lt;"&amp;EDATE(I$4,1)))</f>
      </c>
      <c r="J7" s="11">
        <f>IF($A7="","",SUMIFS('現金出納帳'!$D$7:$D$306,'現金出納帳'!$B$7:$B$306,$A7,'現金出納帳'!$A$7:$A$306,"&gt;="&amp;J$4,'現金出納帳'!$A$7:$A$306,"&lt;"&amp;EDATE(J$4,1))-SUMIFS('現金出納帳'!$E$7:$E$306,'現金出納帳'!$B$7:$B$306,$A7,'現金出納帳'!$A$7:$A$306,"&gt;="&amp;J$4,'現金出納帳'!$A$7:$A$306,"&lt;"&amp;EDATE(J$4,1))+SUMIFS('通帳出納帳'!$D$7:$D$306,'通帳出納帳'!$B$7:$B$306,$A7,'通帳出納帳'!$A$7:$A$306,"&gt;="&amp;J$4,'通帳出納帳'!$A$7:$A$306,"&lt;"&amp;EDATE(J$4,1))-SUMIFS('通帳出納帳'!$E$7:$E$306,'通帳出納帳'!$B$7:$B$306,$A7,'通帳出納帳'!$A$7:$A$306,"&gt;="&amp;J$4,'通帳出納帳'!$A$7:$A$306,"&lt;"&amp;EDATE(J$4,1)))</f>
      </c>
      <c r="K7" s="11">
        <f>IF($A7="","",SUMIFS('現金出納帳'!$D$7:$D$306,'現金出納帳'!$B$7:$B$306,$A7,'現金出納帳'!$A$7:$A$306,"&gt;="&amp;K$4,'現金出納帳'!$A$7:$A$306,"&lt;"&amp;EDATE(K$4,1))-SUMIFS('現金出納帳'!$E$7:$E$306,'現金出納帳'!$B$7:$B$306,$A7,'現金出納帳'!$A$7:$A$306,"&gt;="&amp;K$4,'現金出納帳'!$A$7:$A$306,"&lt;"&amp;EDATE(K$4,1))+SUMIFS('通帳出納帳'!$D$7:$D$306,'通帳出納帳'!$B$7:$B$306,$A7,'通帳出納帳'!$A$7:$A$306,"&gt;="&amp;K$4,'通帳出納帳'!$A$7:$A$306,"&lt;"&amp;EDATE(K$4,1))-SUMIFS('通帳出納帳'!$E$7:$E$306,'通帳出納帳'!$B$7:$B$306,$A7,'通帳出納帳'!$A$7:$A$306,"&gt;="&amp;K$4,'通帳出納帳'!$A$7:$A$306,"&lt;"&amp;EDATE(K$4,1)))</f>
      </c>
      <c r="L7" s="11">
        <f>IF($A7="","",SUMIFS('現金出納帳'!$D$7:$D$306,'現金出納帳'!$B$7:$B$306,$A7,'現金出納帳'!$A$7:$A$306,"&gt;="&amp;L$4,'現金出納帳'!$A$7:$A$306,"&lt;"&amp;EDATE(L$4,1))-SUMIFS('現金出納帳'!$E$7:$E$306,'現金出納帳'!$B$7:$B$306,$A7,'現金出納帳'!$A$7:$A$306,"&gt;="&amp;L$4,'現金出納帳'!$A$7:$A$306,"&lt;"&amp;EDATE(L$4,1))+SUMIFS('通帳出納帳'!$D$7:$D$306,'通帳出納帳'!$B$7:$B$306,$A7,'通帳出納帳'!$A$7:$A$306,"&gt;="&amp;L$4,'通帳出納帳'!$A$7:$A$306,"&lt;"&amp;EDATE(L$4,1))-SUMIFS('通帳出納帳'!$E$7:$E$306,'通帳出納帳'!$B$7:$B$306,$A7,'通帳出納帳'!$A$7:$A$306,"&gt;="&amp;L$4,'通帳出納帳'!$A$7:$A$306,"&lt;"&amp;EDATE(L$4,1)))</f>
      </c>
      <c r="M7" s="11">
        <f>IF($A7="","",SUMIFS('現金出納帳'!$D$7:$D$306,'現金出納帳'!$B$7:$B$306,$A7,'現金出納帳'!$A$7:$A$306,"&gt;="&amp;M$4,'現金出納帳'!$A$7:$A$306,"&lt;"&amp;EDATE(M$4,1))-SUMIFS('現金出納帳'!$E$7:$E$306,'現金出納帳'!$B$7:$B$306,$A7,'現金出納帳'!$A$7:$A$306,"&gt;="&amp;M$4,'現金出納帳'!$A$7:$A$306,"&lt;"&amp;EDATE(M$4,1))+SUMIFS('通帳出納帳'!$D$7:$D$306,'通帳出納帳'!$B$7:$B$306,$A7,'通帳出納帳'!$A$7:$A$306,"&gt;="&amp;M$4,'通帳出納帳'!$A$7:$A$306,"&lt;"&amp;EDATE(M$4,1))-SUMIFS('通帳出納帳'!$E$7:$E$306,'通帳出納帳'!$B$7:$B$306,$A7,'通帳出納帳'!$A$7:$A$306,"&gt;="&amp;M$4,'通帳出納帳'!$A$7:$A$306,"&lt;"&amp;EDATE(M$4,1)))</f>
      </c>
      <c r="N7" s="11">
        <f>IF($A7="","",SUMIFS('現金出納帳'!$D$7:$D$306,'現金出納帳'!$B$7:$B$306,$A7,'現金出納帳'!$A$7:$A$306,"&gt;="&amp;N$4,'現金出納帳'!$A$7:$A$306,"&lt;"&amp;EDATE(N$4,1))-SUMIFS('現金出納帳'!$E$7:$E$306,'現金出納帳'!$B$7:$B$306,$A7,'現金出納帳'!$A$7:$A$306,"&gt;="&amp;N$4,'現金出納帳'!$A$7:$A$306,"&lt;"&amp;EDATE(N$4,1))+SUMIFS('通帳出納帳'!$D$7:$D$306,'通帳出納帳'!$B$7:$B$306,$A7,'通帳出納帳'!$A$7:$A$306,"&gt;="&amp;N$4,'通帳出納帳'!$A$7:$A$306,"&lt;"&amp;EDATE(N$4,1))-SUMIFS('通帳出納帳'!$E$7:$E$306,'通帳出納帳'!$B$7:$B$306,$A7,'通帳出納帳'!$A$7:$A$306,"&gt;="&amp;N$4,'通帳出納帳'!$A$7:$A$306,"&lt;"&amp;EDATE(N$4,1)))</f>
      </c>
      <c r="O7" s="11">
        <f>IF($A7="","",SUM(C7:N7))</f>
      </c>
    </row>
    <row r="8" spans="1:15" x14ac:dyDescent="0.25">
      <c r="A8" s="7">
        <f>IF('最初に入れる'!A14="","",'最初に入れる'!A14)</f>
      </c>
      <c r="B8" s="11">
        <f>IF(A8="","",'最初に入れる'!B14)</f>
      </c>
      <c r="C8" s="11">
        <f>IF($A8="","",SUMIFS('現金出納帳'!$D$7:$D$306,'現金出納帳'!$B$7:$B$306,$A8,'現金出納帳'!$A$7:$A$306,"&gt;="&amp;C$4,'現金出納帳'!$A$7:$A$306,"&lt;"&amp;EDATE(C$4,1))-SUMIFS('現金出納帳'!$E$7:$E$306,'現金出納帳'!$B$7:$B$306,$A8,'現金出納帳'!$A$7:$A$306,"&gt;="&amp;C$4,'現金出納帳'!$A$7:$A$306,"&lt;"&amp;EDATE(C$4,1))+SUMIFS('通帳出納帳'!$D$7:$D$306,'通帳出納帳'!$B$7:$B$306,$A8,'通帳出納帳'!$A$7:$A$306,"&gt;="&amp;C$4,'通帳出納帳'!$A$7:$A$306,"&lt;"&amp;EDATE(C$4,1))-SUMIFS('通帳出納帳'!$E$7:$E$306,'通帳出納帳'!$B$7:$B$306,$A8,'通帳出納帳'!$A$7:$A$306,"&gt;="&amp;C$4,'通帳出納帳'!$A$7:$A$306,"&lt;"&amp;EDATE(C$4,1)))</f>
      </c>
      <c r="D8" s="11">
        <f>IF($A8="","",SUMIFS('現金出納帳'!$D$7:$D$306,'現金出納帳'!$B$7:$B$306,$A8,'現金出納帳'!$A$7:$A$306,"&gt;="&amp;D$4,'現金出納帳'!$A$7:$A$306,"&lt;"&amp;EDATE(D$4,1))-SUMIFS('現金出納帳'!$E$7:$E$306,'現金出納帳'!$B$7:$B$306,$A8,'現金出納帳'!$A$7:$A$306,"&gt;="&amp;D$4,'現金出納帳'!$A$7:$A$306,"&lt;"&amp;EDATE(D$4,1))+SUMIFS('通帳出納帳'!$D$7:$D$306,'通帳出納帳'!$B$7:$B$306,$A8,'通帳出納帳'!$A$7:$A$306,"&gt;="&amp;D$4,'通帳出納帳'!$A$7:$A$306,"&lt;"&amp;EDATE(D$4,1))-SUMIFS('通帳出納帳'!$E$7:$E$306,'通帳出納帳'!$B$7:$B$306,$A8,'通帳出納帳'!$A$7:$A$306,"&gt;="&amp;D$4,'通帳出納帳'!$A$7:$A$306,"&lt;"&amp;EDATE(D$4,1)))</f>
      </c>
      <c r="E8" s="11">
        <f>IF($A8="","",SUMIFS('現金出納帳'!$D$7:$D$306,'現金出納帳'!$B$7:$B$306,$A8,'現金出納帳'!$A$7:$A$306,"&gt;="&amp;E$4,'現金出納帳'!$A$7:$A$306,"&lt;"&amp;EDATE(E$4,1))-SUMIFS('現金出納帳'!$E$7:$E$306,'現金出納帳'!$B$7:$B$306,$A8,'現金出納帳'!$A$7:$A$306,"&gt;="&amp;E$4,'現金出納帳'!$A$7:$A$306,"&lt;"&amp;EDATE(E$4,1))+SUMIFS('通帳出納帳'!$D$7:$D$306,'通帳出納帳'!$B$7:$B$306,$A8,'通帳出納帳'!$A$7:$A$306,"&gt;="&amp;E$4,'通帳出納帳'!$A$7:$A$306,"&lt;"&amp;EDATE(E$4,1))-SUMIFS('通帳出納帳'!$E$7:$E$306,'通帳出納帳'!$B$7:$B$306,$A8,'通帳出納帳'!$A$7:$A$306,"&gt;="&amp;E$4,'通帳出納帳'!$A$7:$A$306,"&lt;"&amp;EDATE(E$4,1)))</f>
      </c>
      <c r="F8" s="11">
        <f>IF($A8="","",SUMIFS('現金出納帳'!$D$7:$D$306,'現金出納帳'!$B$7:$B$306,$A8,'現金出納帳'!$A$7:$A$306,"&gt;="&amp;F$4,'現金出納帳'!$A$7:$A$306,"&lt;"&amp;EDATE(F$4,1))-SUMIFS('現金出納帳'!$E$7:$E$306,'現金出納帳'!$B$7:$B$306,$A8,'現金出納帳'!$A$7:$A$306,"&gt;="&amp;F$4,'現金出納帳'!$A$7:$A$306,"&lt;"&amp;EDATE(F$4,1))+SUMIFS('通帳出納帳'!$D$7:$D$306,'通帳出納帳'!$B$7:$B$306,$A8,'通帳出納帳'!$A$7:$A$306,"&gt;="&amp;F$4,'通帳出納帳'!$A$7:$A$306,"&lt;"&amp;EDATE(F$4,1))-SUMIFS('通帳出納帳'!$E$7:$E$306,'通帳出納帳'!$B$7:$B$306,$A8,'通帳出納帳'!$A$7:$A$306,"&gt;="&amp;F$4,'通帳出納帳'!$A$7:$A$306,"&lt;"&amp;EDATE(F$4,1)))</f>
      </c>
      <c r="G8" s="11">
        <f>IF($A8="","",SUMIFS('現金出納帳'!$D$7:$D$306,'現金出納帳'!$B$7:$B$306,$A8,'現金出納帳'!$A$7:$A$306,"&gt;="&amp;G$4,'現金出納帳'!$A$7:$A$306,"&lt;"&amp;EDATE(G$4,1))-SUMIFS('現金出納帳'!$E$7:$E$306,'現金出納帳'!$B$7:$B$306,$A8,'現金出納帳'!$A$7:$A$306,"&gt;="&amp;G$4,'現金出納帳'!$A$7:$A$306,"&lt;"&amp;EDATE(G$4,1))+SUMIFS('通帳出納帳'!$D$7:$D$306,'通帳出納帳'!$B$7:$B$306,$A8,'通帳出納帳'!$A$7:$A$306,"&gt;="&amp;G$4,'通帳出納帳'!$A$7:$A$306,"&lt;"&amp;EDATE(G$4,1))-SUMIFS('通帳出納帳'!$E$7:$E$306,'通帳出納帳'!$B$7:$B$306,$A8,'通帳出納帳'!$A$7:$A$306,"&gt;="&amp;G$4,'通帳出納帳'!$A$7:$A$306,"&lt;"&amp;EDATE(G$4,1)))</f>
      </c>
      <c r="H8" s="11">
        <f>IF($A8="","",SUMIFS('現金出納帳'!$D$7:$D$306,'現金出納帳'!$B$7:$B$306,$A8,'現金出納帳'!$A$7:$A$306,"&gt;="&amp;H$4,'現金出納帳'!$A$7:$A$306,"&lt;"&amp;EDATE(H$4,1))-SUMIFS('現金出納帳'!$E$7:$E$306,'現金出納帳'!$B$7:$B$306,$A8,'現金出納帳'!$A$7:$A$306,"&gt;="&amp;H$4,'現金出納帳'!$A$7:$A$306,"&lt;"&amp;EDATE(H$4,1))+SUMIFS('通帳出納帳'!$D$7:$D$306,'通帳出納帳'!$B$7:$B$306,$A8,'通帳出納帳'!$A$7:$A$306,"&gt;="&amp;H$4,'通帳出納帳'!$A$7:$A$306,"&lt;"&amp;EDATE(H$4,1))-SUMIFS('通帳出納帳'!$E$7:$E$306,'通帳出納帳'!$B$7:$B$306,$A8,'通帳出納帳'!$A$7:$A$306,"&gt;="&amp;H$4,'通帳出納帳'!$A$7:$A$306,"&lt;"&amp;EDATE(H$4,1)))</f>
      </c>
      <c r="I8" s="11">
        <f>IF($A8="","",SUMIFS('現金出納帳'!$D$7:$D$306,'現金出納帳'!$B$7:$B$306,$A8,'現金出納帳'!$A$7:$A$306,"&gt;="&amp;I$4,'現金出納帳'!$A$7:$A$306,"&lt;"&amp;EDATE(I$4,1))-SUMIFS('現金出納帳'!$E$7:$E$306,'現金出納帳'!$B$7:$B$306,$A8,'現金出納帳'!$A$7:$A$306,"&gt;="&amp;I$4,'現金出納帳'!$A$7:$A$306,"&lt;"&amp;EDATE(I$4,1))+SUMIFS('通帳出納帳'!$D$7:$D$306,'通帳出納帳'!$B$7:$B$306,$A8,'通帳出納帳'!$A$7:$A$306,"&gt;="&amp;I$4,'通帳出納帳'!$A$7:$A$306,"&lt;"&amp;EDATE(I$4,1))-SUMIFS('通帳出納帳'!$E$7:$E$306,'通帳出納帳'!$B$7:$B$306,$A8,'通帳出納帳'!$A$7:$A$306,"&gt;="&amp;I$4,'通帳出納帳'!$A$7:$A$306,"&lt;"&amp;EDATE(I$4,1)))</f>
      </c>
      <c r="J8" s="11">
        <f>IF($A8="","",SUMIFS('現金出納帳'!$D$7:$D$306,'現金出納帳'!$B$7:$B$306,$A8,'現金出納帳'!$A$7:$A$306,"&gt;="&amp;J$4,'現金出納帳'!$A$7:$A$306,"&lt;"&amp;EDATE(J$4,1))-SUMIFS('現金出納帳'!$E$7:$E$306,'現金出納帳'!$B$7:$B$306,$A8,'現金出納帳'!$A$7:$A$306,"&gt;="&amp;J$4,'現金出納帳'!$A$7:$A$306,"&lt;"&amp;EDATE(J$4,1))+SUMIFS('通帳出納帳'!$D$7:$D$306,'通帳出納帳'!$B$7:$B$306,$A8,'通帳出納帳'!$A$7:$A$306,"&gt;="&amp;J$4,'通帳出納帳'!$A$7:$A$306,"&lt;"&amp;EDATE(J$4,1))-SUMIFS('通帳出納帳'!$E$7:$E$306,'通帳出納帳'!$B$7:$B$306,$A8,'通帳出納帳'!$A$7:$A$306,"&gt;="&amp;J$4,'通帳出納帳'!$A$7:$A$306,"&lt;"&amp;EDATE(J$4,1)))</f>
      </c>
      <c r="K8" s="11">
        <f>IF($A8="","",SUMIFS('現金出納帳'!$D$7:$D$306,'現金出納帳'!$B$7:$B$306,$A8,'現金出納帳'!$A$7:$A$306,"&gt;="&amp;K$4,'現金出納帳'!$A$7:$A$306,"&lt;"&amp;EDATE(K$4,1))-SUMIFS('現金出納帳'!$E$7:$E$306,'現金出納帳'!$B$7:$B$306,$A8,'現金出納帳'!$A$7:$A$306,"&gt;="&amp;K$4,'現金出納帳'!$A$7:$A$306,"&lt;"&amp;EDATE(K$4,1))+SUMIFS('通帳出納帳'!$D$7:$D$306,'通帳出納帳'!$B$7:$B$306,$A8,'通帳出納帳'!$A$7:$A$306,"&gt;="&amp;K$4,'通帳出納帳'!$A$7:$A$306,"&lt;"&amp;EDATE(K$4,1))-SUMIFS('通帳出納帳'!$E$7:$E$306,'通帳出納帳'!$B$7:$B$306,$A8,'通帳出納帳'!$A$7:$A$306,"&gt;="&amp;K$4,'通帳出納帳'!$A$7:$A$306,"&lt;"&amp;EDATE(K$4,1)))</f>
      </c>
      <c r="L8" s="11">
        <f>IF($A8="","",SUMIFS('現金出納帳'!$D$7:$D$306,'現金出納帳'!$B$7:$B$306,$A8,'現金出納帳'!$A$7:$A$306,"&gt;="&amp;L$4,'現金出納帳'!$A$7:$A$306,"&lt;"&amp;EDATE(L$4,1))-SUMIFS('現金出納帳'!$E$7:$E$306,'現金出納帳'!$B$7:$B$306,$A8,'現金出納帳'!$A$7:$A$306,"&gt;="&amp;L$4,'現金出納帳'!$A$7:$A$306,"&lt;"&amp;EDATE(L$4,1))+SUMIFS('通帳出納帳'!$D$7:$D$306,'通帳出納帳'!$B$7:$B$306,$A8,'通帳出納帳'!$A$7:$A$306,"&gt;="&amp;L$4,'通帳出納帳'!$A$7:$A$306,"&lt;"&amp;EDATE(L$4,1))-SUMIFS('通帳出納帳'!$E$7:$E$306,'通帳出納帳'!$B$7:$B$306,$A8,'通帳出納帳'!$A$7:$A$306,"&gt;="&amp;L$4,'通帳出納帳'!$A$7:$A$306,"&lt;"&amp;EDATE(L$4,1)))</f>
      </c>
      <c r="M8" s="11">
        <f>IF($A8="","",SUMIFS('現金出納帳'!$D$7:$D$306,'現金出納帳'!$B$7:$B$306,$A8,'現金出納帳'!$A$7:$A$306,"&gt;="&amp;M$4,'現金出納帳'!$A$7:$A$306,"&lt;"&amp;EDATE(M$4,1))-SUMIFS('現金出納帳'!$E$7:$E$306,'現金出納帳'!$B$7:$B$306,$A8,'現金出納帳'!$A$7:$A$306,"&gt;="&amp;M$4,'現金出納帳'!$A$7:$A$306,"&lt;"&amp;EDATE(M$4,1))+SUMIFS('通帳出納帳'!$D$7:$D$306,'通帳出納帳'!$B$7:$B$306,$A8,'通帳出納帳'!$A$7:$A$306,"&gt;="&amp;M$4,'通帳出納帳'!$A$7:$A$306,"&lt;"&amp;EDATE(M$4,1))-SUMIFS('通帳出納帳'!$E$7:$E$306,'通帳出納帳'!$B$7:$B$306,$A8,'通帳出納帳'!$A$7:$A$306,"&gt;="&amp;M$4,'通帳出納帳'!$A$7:$A$306,"&lt;"&amp;EDATE(M$4,1)))</f>
      </c>
      <c r="N8" s="11">
        <f>IF($A8="","",SUMIFS('現金出納帳'!$D$7:$D$306,'現金出納帳'!$B$7:$B$306,$A8,'現金出納帳'!$A$7:$A$306,"&gt;="&amp;N$4,'現金出納帳'!$A$7:$A$306,"&lt;"&amp;EDATE(N$4,1))-SUMIFS('現金出納帳'!$E$7:$E$306,'現金出納帳'!$B$7:$B$306,$A8,'現金出納帳'!$A$7:$A$306,"&gt;="&amp;N$4,'現金出納帳'!$A$7:$A$306,"&lt;"&amp;EDATE(N$4,1))+SUMIFS('通帳出納帳'!$D$7:$D$306,'通帳出納帳'!$B$7:$B$306,$A8,'通帳出納帳'!$A$7:$A$306,"&gt;="&amp;N$4,'通帳出納帳'!$A$7:$A$306,"&lt;"&amp;EDATE(N$4,1))-SUMIFS('通帳出納帳'!$E$7:$E$306,'通帳出納帳'!$B$7:$B$306,$A8,'通帳出納帳'!$A$7:$A$306,"&gt;="&amp;N$4,'通帳出納帳'!$A$7:$A$306,"&lt;"&amp;EDATE(N$4,1)))</f>
      </c>
      <c r="O8" s="11">
        <f>IF($A8="","",SUM(C8:N8))</f>
      </c>
    </row>
    <row r="9" spans="1:15" x14ac:dyDescent="0.25">
      <c r="A9" s="7">
        <f>IF('最初に入れる'!A15="","",'最初に入れる'!A15)</f>
      </c>
      <c r="B9" s="11">
        <f>IF(A9="","",'最初に入れる'!B15)</f>
      </c>
      <c r="C9" s="11">
        <f>IF($A9="","",SUMIFS('現金出納帳'!$D$7:$D$306,'現金出納帳'!$B$7:$B$306,$A9,'現金出納帳'!$A$7:$A$306,"&gt;="&amp;C$4,'現金出納帳'!$A$7:$A$306,"&lt;"&amp;EDATE(C$4,1))-SUMIFS('現金出納帳'!$E$7:$E$306,'現金出納帳'!$B$7:$B$306,$A9,'現金出納帳'!$A$7:$A$306,"&gt;="&amp;C$4,'現金出納帳'!$A$7:$A$306,"&lt;"&amp;EDATE(C$4,1))+SUMIFS('通帳出納帳'!$D$7:$D$306,'通帳出納帳'!$B$7:$B$306,$A9,'通帳出納帳'!$A$7:$A$306,"&gt;="&amp;C$4,'通帳出納帳'!$A$7:$A$306,"&lt;"&amp;EDATE(C$4,1))-SUMIFS('通帳出納帳'!$E$7:$E$306,'通帳出納帳'!$B$7:$B$306,$A9,'通帳出納帳'!$A$7:$A$306,"&gt;="&amp;C$4,'通帳出納帳'!$A$7:$A$306,"&lt;"&amp;EDATE(C$4,1)))</f>
      </c>
      <c r="D9" s="11">
        <f>IF($A9="","",SUMIFS('現金出納帳'!$D$7:$D$306,'現金出納帳'!$B$7:$B$306,$A9,'現金出納帳'!$A$7:$A$306,"&gt;="&amp;D$4,'現金出納帳'!$A$7:$A$306,"&lt;"&amp;EDATE(D$4,1))-SUMIFS('現金出納帳'!$E$7:$E$306,'現金出納帳'!$B$7:$B$306,$A9,'現金出納帳'!$A$7:$A$306,"&gt;="&amp;D$4,'現金出納帳'!$A$7:$A$306,"&lt;"&amp;EDATE(D$4,1))+SUMIFS('通帳出納帳'!$D$7:$D$306,'通帳出納帳'!$B$7:$B$306,$A9,'通帳出納帳'!$A$7:$A$306,"&gt;="&amp;D$4,'通帳出納帳'!$A$7:$A$306,"&lt;"&amp;EDATE(D$4,1))-SUMIFS('通帳出納帳'!$E$7:$E$306,'通帳出納帳'!$B$7:$B$306,$A9,'通帳出納帳'!$A$7:$A$306,"&gt;="&amp;D$4,'通帳出納帳'!$A$7:$A$306,"&lt;"&amp;EDATE(D$4,1)))</f>
      </c>
      <c r="E9" s="11">
        <f>IF($A9="","",SUMIFS('現金出納帳'!$D$7:$D$306,'現金出納帳'!$B$7:$B$306,$A9,'現金出納帳'!$A$7:$A$306,"&gt;="&amp;E$4,'現金出納帳'!$A$7:$A$306,"&lt;"&amp;EDATE(E$4,1))-SUMIFS('現金出納帳'!$E$7:$E$306,'現金出納帳'!$B$7:$B$306,$A9,'現金出納帳'!$A$7:$A$306,"&gt;="&amp;E$4,'現金出納帳'!$A$7:$A$306,"&lt;"&amp;EDATE(E$4,1))+SUMIFS('通帳出納帳'!$D$7:$D$306,'通帳出納帳'!$B$7:$B$306,$A9,'通帳出納帳'!$A$7:$A$306,"&gt;="&amp;E$4,'通帳出納帳'!$A$7:$A$306,"&lt;"&amp;EDATE(E$4,1))-SUMIFS('通帳出納帳'!$E$7:$E$306,'通帳出納帳'!$B$7:$B$306,$A9,'通帳出納帳'!$A$7:$A$306,"&gt;="&amp;E$4,'通帳出納帳'!$A$7:$A$306,"&lt;"&amp;EDATE(E$4,1)))</f>
      </c>
      <c r="F9" s="11">
        <f>IF($A9="","",SUMIFS('現金出納帳'!$D$7:$D$306,'現金出納帳'!$B$7:$B$306,$A9,'現金出納帳'!$A$7:$A$306,"&gt;="&amp;F$4,'現金出納帳'!$A$7:$A$306,"&lt;"&amp;EDATE(F$4,1))-SUMIFS('現金出納帳'!$E$7:$E$306,'現金出納帳'!$B$7:$B$306,$A9,'現金出納帳'!$A$7:$A$306,"&gt;="&amp;F$4,'現金出納帳'!$A$7:$A$306,"&lt;"&amp;EDATE(F$4,1))+SUMIFS('通帳出納帳'!$D$7:$D$306,'通帳出納帳'!$B$7:$B$306,$A9,'通帳出納帳'!$A$7:$A$306,"&gt;="&amp;F$4,'通帳出納帳'!$A$7:$A$306,"&lt;"&amp;EDATE(F$4,1))-SUMIFS('通帳出納帳'!$E$7:$E$306,'通帳出納帳'!$B$7:$B$306,$A9,'通帳出納帳'!$A$7:$A$306,"&gt;="&amp;F$4,'通帳出納帳'!$A$7:$A$306,"&lt;"&amp;EDATE(F$4,1)))</f>
      </c>
      <c r="G9" s="11">
        <f>IF($A9="","",SUMIFS('現金出納帳'!$D$7:$D$306,'現金出納帳'!$B$7:$B$306,$A9,'現金出納帳'!$A$7:$A$306,"&gt;="&amp;G$4,'現金出納帳'!$A$7:$A$306,"&lt;"&amp;EDATE(G$4,1))-SUMIFS('現金出納帳'!$E$7:$E$306,'現金出納帳'!$B$7:$B$306,$A9,'現金出納帳'!$A$7:$A$306,"&gt;="&amp;G$4,'現金出納帳'!$A$7:$A$306,"&lt;"&amp;EDATE(G$4,1))+SUMIFS('通帳出納帳'!$D$7:$D$306,'通帳出納帳'!$B$7:$B$306,$A9,'通帳出納帳'!$A$7:$A$306,"&gt;="&amp;G$4,'通帳出納帳'!$A$7:$A$306,"&lt;"&amp;EDATE(G$4,1))-SUMIFS('通帳出納帳'!$E$7:$E$306,'通帳出納帳'!$B$7:$B$306,$A9,'通帳出納帳'!$A$7:$A$306,"&gt;="&amp;G$4,'通帳出納帳'!$A$7:$A$306,"&lt;"&amp;EDATE(G$4,1)))</f>
      </c>
      <c r="H9" s="11">
        <f>IF($A9="","",SUMIFS('現金出納帳'!$D$7:$D$306,'現金出納帳'!$B$7:$B$306,$A9,'現金出納帳'!$A$7:$A$306,"&gt;="&amp;H$4,'現金出納帳'!$A$7:$A$306,"&lt;"&amp;EDATE(H$4,1))-SUMIFS('現金出納帳'!$E$7:$E$306,'現金出納帳'!$B$7:$B$306,$A9,'現金出納帳'!$A$7:$A$306,"&gt;="&amp;H$4,'現金出納帳'!$A$7:$A$306,"&lt;"&amp;EDATE(H$4,1))+SUMIFS('通帳出納帳'!$D$7:$D$306,'通帳出納帳'!$B$7:$B$306,$A9,'通帳出納帳'!$A$7:$A$306,"&gt;="&amp;H$4,'通帳出納帳'!$A$7:$A$306,"&lt;"&amp;EDATE(H$4,1))-SUMIFS('通帳出納帳'!$E$7:$E$306,'通帳出納帳'!$B$7:$B$306,$A9,'通帳出納帳'!$A$7:$A$306,"&gt;="&amp;H$4,'通帳出納帳'!$A$7:$A$306,"&lt;"&amp;EDATE(H$4,1)))</f>
      </c>
      <c r="I9" s="11">
        <f>IF($A9="","",SUMIFS('現金出納帳'!$D$7:$D$306,'現金出納帳'!$B$7:$B$306,$A9,'現金出納帳'!$A$7:$A$306,"&gt;="&amp;I$4,'現金出納帳'!$A$7:$A$306,"&lt;"&amp;EDATE(I$4,1))-SUMIFS('現金出納帳'!$E$7:$E$306,'現金出納帳'!$B$7:$B$306,$A9,'現金出納帳'!$A$7:$A$306,"&gt;="&amp;I$4,'現金出納帳'!$A$7:$A$306,"&lt;"&amp;EDATE(I$4,1))+SUMIFS('通帳出納帳'!$D$7:$D$306,'通帳出納帳'!$B$7:$B$306,$A9,'通帳出納帳'!$A$7:$A$306,"&gt;="&amp;I$4,'通帳出納帳'!$A$7:$A$306,"&lt;"&amp;EDATE(I$4,1))-SUMIFS('通帳出納帳'!$E$7:$E$306,'通帳出納帳'!$B$7:$B$306,$A9,'通帳出納帳'!$A$7:$A$306,"&gt;="&amp;I$4,'通帳出納帳'!$A$7:$A$306,"&lt;"&amp;EDATE(I$4,1)))</f>
      </c>
      <c r="J9" s="11">
        <f>IF($A9="","",SUMIFS('現金出納帳'!$D$7:$D$306,'現金出納帳'!$B$7:$B$306,$A9,'現金出納帳'!$A$7:$A$306,"&gt;="&amp;J$4,'現金出納帳'!$A$7:$A$306,"&lt;"&amp;EDATE(J$4,1))-SUMIFS('現金出納帳'!$E$7:$E$306,'現金出納帳'!$B$7:$B$306,$A9,'現金出納帳'!$A$7:$A$306,"&gt;="&amp;J$4,'現金出納帳'!$A$7:$A$306,"&lt;"&amp;EDATE(J$4,1))+SUMIFS('通帳出納帳'!$D$7:$D$306,'通帳出納帳'!$B$7:$B$306,$A9,'通帳出納帳'!$A$7:$A$306,"&gt;="&amp;J$4,'通帳出納帳'!$A$7:$A$306,"&lt;"&amp;EDATE(J$4,1))-SUMIFS('通帳出納帳'!$E$7:$E$306,'通帳出納帳'!$B$7:$B$306,$A9,'通帳出納帳'!$A$7:$A$306,"&gt;="&amp;J$4,'通帳出納帳'!$A$7:$A$306,"&lt;"&amp;EDATE(J$4,1)))</f>
      </c>
      <c r="K9" s="11">
        <f>IF($A9="","",SUMIFS('現金出納帳'!$D$7:$D$306,'現金出納帳'!$B$7:$B$306,$A9,'現金出納帳'!$A$7:$A$306,"&gt;="&amp;K$4,'現金出納帳'!$A$7:$A$306,"&lt;"&amp;EDATE(K$4,1))-SUMIFS('現金出納帳'!$E$7:$E$306,'現金出納帳'!$B$7:$B$306,$A9,'現金出納帳'!$A$7:$A$306,"&gt;="&amp;K$4,'現金出納帳'!$A$7:$A$306,"&lt;"&amp;EDATE(K$4,1))+SUMIFS('通帳出納帳'!$D$7:$D$306,'通帳出納帳'!$B$7:$B$306,$A9,'通帳出納帳'!$A$7:$A$306,"&gt;="&amp;K$4,'通帳出納帳'!$A$7:$A$306,"&lt;"&amp;EDATE(K$4,1))-SUMIFS('通帳出納帳'!$E$7:$E$306,'通帳出納帳'!$B$7:$B$306,$A9,'通帳出納帳'!$A$7:$A$306,"&gt;="&amp;K$4,'通帳出納帳'!$A$7:$A$306,"&lt;"&amp;EDATE(K$4,1)))</f>
      </c>
      <c r="L9" s="11">
        <f>IF($A9="","",SUMIFS('現金出納帳'!$D$7:$D$306,'現金出納帳'!$B$7:$B$306,$A9,'現金出納帳'!$A$7:$A$306,"&gt;="&amp;L$4,'現金出納帳'!$A$7:$A$306,"&lt;"&amp;EDATE(L$4,1))-SUMIFS('現金出納帳'!$E$7:$E$306,'現金出納帳'!$B$7:$B$306,$A9,'現金出納帳'!$A$7:$A$306,"&gt;="&amp;L$4,'現金出納帳'!$A$7:$A$306,"&lt;"&amp;EDATE(L$4,1))+SUMIFS('通帳出納帳'!$D$7:$D$306,'通帳出納帳'!$B$7:$B$306,$A9,'通帳出納帳'!$A$7:$A$306,"&gt;="&amp;L$4,'通帳出納帳'!$A$7:$A$306,"&lt;"&amp;EDATE(L$4,1))-SUMIFS('通帳出納帳'!$E$7:$E$306,'通帳出納帳'!$B$7:$B$306,$A9,'通帳出納帳'!$A$7:$A$306,"&gt;="&amp;L$4,'通帳出納帳'!$A$7:$A$306,"&lt;"&amp;EDATE(L$4,1)))</f>
      </c>
      <c r="M9" s="11">
        <f>IF($A9="","",SUMIFS('現金出納帳'!$D$7:$D$306,'現金出納帳'!$B$7:$B$306,$A9,'現金出納帳'!$A$7:$A$306,"&gt;="&amp;M$4,'現金出納帳'!$A$7:$A$306,"&lt;"&amp;EDATE(M$4,1))-SUMIFS('現金出納帳'!$E$7:$E$306,'現金出納帳'!$B$7:$B$306,$A9,'現金出納帳'!$A$7:$A$306,"&gt;="&amp;M$4,'現金出納帳'!$A$7:$A$306,"&lt;"&amp;EDATE(M$4,1))+SUMIFS('通帳出納帳'!$D$7:$D$306,'通帳出納帳'!$B$7:$B$306,$A9,'通帳出納帳'!$A$7:$A$306,"&gt;="&amp;M$4,'通帳出納帳'!$A$7:$A$306,"&lt;"&amp;EDATE(M$4,1))-SUMIFS('通帳出納帳'!$E$7:$E$306,'通帳出納帳'!$B$7:$B$306,$A9,'通帳出納帳'!$A$7:$A$306,"&gt;="&amp;M$4,'通帳出納帳'!$A$7:$A$306,"&lt;"&amp;EDATE(M$4,1)))</f>
      </c>
      <c r="N9" s="11">
        <f>IF($A9="","",SUMIFS('現金出納帳'!$D$7:$D$306,'現金出納帳'!$B$7:$B$306,$A9,'現金出納帳'!$A$7:$A$306,"&gt;="&amp;N$4,'現金出納帳'!$A$7:$A$306,"&lt;"&amp;EDATE(N$4,1))-SUMIFS('現金出納帳'!$E$7:$E$306,'現金出納帳'!$B$7:$B$306,$A9,'現金出納帳'!$A$7:$A$306,"&gt;="&amp;N$4,'現金出納帳'!$A$7:$A$306,"&lt;"&amp;EDATE(N$4,1))+SUMIFS('通帳出納帳'!$D$7:$D$306,'通帳出納帳'!$B$7:$B$306,$A9,'通帳出納帳'!$A$7:$A$306,"&gt;="&amp;N$4,'通帳出納帳'!$A$7:$A$306,"&lt;"&amp;EDATE(N$4,1))-SUMIFS('通帳出納帳'!$E$7:$E$306,'通帳出納帳'!$B$7:$B$306,$A9,'通帳出納帳'!$A$7:$A$306,"&gt;="&amp;N$4,'通帳出納帳'!$A$7:$A$306,"&lt;"&amp;EDATE(N$4,1)))</f>
      </c>
      <c r="O9" s="11">
        <f>IF($A9="","",SUM(C9:N9))</f>
      </c>
    </row>
    <row r="10" spans="1:15" x14ac:dyDescent="0.25">
      <c r="A10" s="7">
        <f>IF('最初に入れる'!A16="","",'最初に入れる'!A16)</f>
      </c>
      <c r="B10" s="11">
        <f>IF(A10="","",'最初に入れる'!B16)</f>
      </c>
      <c r="C10" s="11">
        <f>IF($A10="","",SUMIFS('現金出納帳'!$D$7:$D$306,'現金出納帳'!$B$7:$B$306,$A10,'現金出納帳'!$A$7:$A$306,"&gt;="&amp;C$4,'現金出納帳'!$A$7:$A$306,"&lt;"&amp;EDATE(C$4,1))-SUMIFS('現金出納帳'!$E$7:$E$306,'現金出納帳'!$B$7:$B$306,$A10,'現金出納帳'!$A$7:$A$306,"&gt;="&amp;C$4,'現金出納帳'!$A$7:$A$306,"&lt;"&amp;EDATE(C$4,1))+SUMIFS('通帳出納帳'!$D$7:$D$306,'通帳出納帳'!$B$7:$B$306,$A10,'通帳出納帳'!$A$7:$A$306,"&gt;="&amp;C$4,'通帳出納帳'!$A$7:$A$306,"&lt;"&amp;EDATE(C$4,1))-SUMIFS('通帳出納帳'!$E$7:$E$306,'通帳出納帳'!$B$7:$B$306,$A10,'通帳出納帳'!$A$7:$A$306,"&gt;="&amp;C$4,'通帳出納帳'!$A$7:$A$306,"&lt;"&amp;EDATE(C$4,1)))</f>
      </c>
      <c r="D10" s="11">
        <f>IF($A10="","",SUMIFS('現金出納帳'!$D$7:$D$306,'現金出納帳'!$B$7:$B$306,$A10,'現金出納帳'!$A$7:$A$306,"&gt;="&amp;D$4,'現金出納帳'!$A$7:$A$306,"&lt;"&amp;EDATE(D$4,1))-SUMIFS('現金出納帳'!$E$7:$E$306,'現金出納帳'!$B$7:$B$306,$A10,'現金出納帳'!$A$7:$A$306,"&gt;="&amp;D$4,'現金出納帳'!$A$7:$A$306,"&lt;"&amp;EDATE(D$4,1))+SUMIFS('通帳出納帳'!$D$7:$D$306,'通帳出納帳'!$B$7:$B$306,$A10,'通帳出納帳'!$A$7:$A$306,"&gt;="&amp;D$4,'通帳出納帳'!$A$7:$A$306,"&lt;"&amp;EDATE(D$4,1))-SUMIFS('通帳出納帳'!$E$7:$E$306,'通帳出納帳'!$B$7:$B$306,$A10,'通帳出納帳'!$A$7:$A$306,"&gt;="&amp;D$4,'通帳出納帳'!$A$7:$A$306,"&lt;"&amp;EDATE(D$4,1)))</f>
      </c>
      <c r="E10" s="11">
        <f>IF($A10="","",SUMIFS('現金出納帳'!$D$7:$D$306,'現金出納帳'!$B$7:$B$306,$A10,'現金出納帳'!$A$7:$A$306,"&gt;="&amp;E$4,'現金出納帳'!$A$7:$A$306,"&lt;"&amp;EDATE(E$4,1))-SUMIFS('現金出納帳'!$E$7:$E$306,'現金出納帳'!$B$7:$B$306,$A10,'現金出納帳'!$A$7:$A$306,"&gt;="&amp;E$4,'現金出納帳'!$A$7:$A$306,"&lt;"&amp;EDATE(E$4,1))+SUMIFS('通帳出納帳'!$D$7:$D$306,'通帳出納帳'!$B$7:$B$306,$A10,'通帳出納帳'!$A$7:$A$306,"&gt;="&amp;E$4,'通帳出納帳'!$A$7:$A$306,"&lt;"&amp;EDATE(E$4,1))-SUMIFS('通帳出納帳'!$E$7:$E$306,'通帳出納帳'!$B$7:$B$306,$A10,'通帳出納帳'!$A$7:$A$306,"&gt;="&amp;E$4,'通帳出納帳'!$A$7:$A$306,"&lt;"&amp;EDATE(E$4,1)))</f>
      </c>
      <c r="F10" s="11">
        <f>IF($A10="","",SUMIFS('現金出納帳'!$D$7:$D$306,'現金出納帳'!$B$7:$B$306,$A10,'現金出納帳'!$A$7:$A$306,"&gt;="&amp;F$4,'現金出納帳'!$A$7:$A$306,"&lt;"&amp;EDATE(F$4,1))-SUMIFS('現金出納帳'!$E$7:$E$306,'現金出納帳'!$B$7:$B$306,$A10,'現金出納帳'!$A$7:$A$306,"&gt;="&amp;F$4,'現金出納帳'!$A$7:$A$306,"&lt;"&amp;EDATE(F$4,1))+SUMIFS('通帳出納帳'!$D$7:$D$306,'通帳出納帳'!$B$7:$B$306,$A10,'通帳出納帳'!$A$7:$A$306,"&gt;="&amp;F$4,'通帳出納帳'!$A$7:$A$306,"&lt;"&amp;EDATE(F$4,1))-SUMIFS('通帳出納帳'!$E$7:$E$306,'通帳出納帳'!$B$7:$B$306,$A10,'通帳出納帳'!$A$7:$A$306,"&gt;="&amp;F$4,'通帳出納帳'!$A$7:$A$306,"&lt;"&amp;EDATE(F$4,1)))</f>
      </c>
      <c r="G10" s="11">
        <f>IF($A10="","",SUMIFS('現金出納帳'!$D$7:$D$306,'現金出納帳'!$B$7:$B$306,$A10,'現金出納帳'!$A$7:$A$306,"&gt;="&amp;G$4,'現金出納帳'!$A$7:$A$306,"&lt;"&amp;EDATE(G$4,1))-SUMIFS('現金出納帳'!$E$7:$E$306,'現金出納帳'!$B$7:$B$306,$A10,'現金出納帳'!$A$7:$A$306,"&gt;="&amp;G$4,'現金出納帳'!$A$7:$A$306,"&lt;"&amp;EDATE(G$4,1))+SUMIFS('通帳出納帳'!$D$7:$D$306,'通帳出納帳'!$B$7:$B$306,$A10,'通帳出納帳'!$A$7:$A$306,"&gt;="&amp;G$4,'通帳出納帳'!$A$7:$A$306,"&lt;"&amp;EDATE(G$4,1))-SUMIFS('通帳出納帳'!$E$7:$E$306,'通帳出納帳'!$B$7:$B$306,$A10,'通帳出納帳'!$A$7:$A$306,"&gt;="&amp;G$4,'通帳出納帳'!$A$7:$A$306,"&lt;"&amp;EDATE(G$4,1)))</f>
      </c>
      <c r="H10" s="11">
        <f>IF($A10="","",SUMIFS('現金出納帳'!$D$7:$D$306,'現金出納帳'!$B$7:$B$306,$A10,'現金出納帳'!$A$7:$A$306,"&gt;="&amp;H$4,'現金出納帳'!$A$7:$A$306,"&lt;"&amp;EDATE(H$4,1))-SUMIFS('現金出納帳'!$E$7:$E$306,'現金出納帳'!$B$7:$B$306,$A10,'現金出納帳'!$A$7:$A$306,"&gt;="&amp;H$4,'現金出納帳'!$A$7:$A$306,"&lt;"&amp;EDATE(H$4,1))+SUMIFS('通帳出納帳'!$D$7:$D$306,'通帳出納帳'!$B$7:$B$306,$A10,'通帳出納帳'!$A$7:$A$306,"&gt;="&amp;H$4,'通帳出納帳'!$A$7:$A$306,"&lt;"&amp;EDATE(H$4,1))-SUMIFS('通帳出納帳'!$E$7:$E$306,'通帳出納帳'!$B$7:$B$306,$A10,'通帳出納帳'!$A$7:$A$306,"&gt;="&amp;H$4,'通帳出納帳'!$A$7:$A$306,"&lt;"&amp;EDATE(H$4,1)))</f>
      </c>
      <c r="I10" s="11">
        <f>IF($A10="","",SUMIFS('現金出納帳'!$D$7:$D$306,'現金出納帳'!$B$7:$B$306,$A10,'現金出納帳'!$A$7:$A$306,"&gt;="&amp;I$4,'現金出納帳'!$A$7:$A$306,"&lt;"&amp;EDATE(I$4,1))-SUMIFS('現金出納帳'!$E$7:$E$306,'現金出納帳'!$B$7:$B$306,$A10,'現金出納帳'!$A$7:$A$306,"&gt;="&amp;I$4,'現金出納帳'!$A$7:$A$306,"&lt;"&amp;EDATE(I$4,1))+SUMIFS('通帳出納帳'!$D$7:$D$306,'通帳出納帳'!$B$7:$B$306,$A10,'通帳出納帳'!$A$7:$A$306,"&gt;="&amp;I$4,'通帳出納帳'!$A$7:$A$306,"&lt;"&amp;EDATE(I$4,1))-SUMIFS('通帳出納帳'!$E$7:$E$306,'通帳出納帳'!$B$7:$B$306,$A10,'通帳出納帳'!$A$7:$A$306,"&gt;="&amp;I$4,'通帳出納帳'!$A$7:$A$306,"&lt;"&amp;EDATE(I$4,1)))</f>
      </c>
      <c r="J10" s="11">
        <f>IF($A10="","",SUMIFS('現金出納帳'!$D$7:$D$306,'現金出納帳'!$B$7:$B$306,$A10,'現金出納帳'!$A$7:$A$306,"&gt;="&amp;J$4,'現金出納帳'!$A$7:$A$306,"&lt;"&amp;EDATE(J$4,1))-SUMIFS('現金出納帳'!$E$7:$E$306,'現金出納帳'!$B$7:$B$306,$A10,'現金出納帳'!$A$7:$A$306,"&gt;="&amp;J$4,'現金出納帳'!$A$7:$A$306,"&lt;"&amp;EDATE(J$4,1))+SUMIFS('通帳出納帳'!$D$7:$D$306,'通帳出納帳'!$B$7:$B$306,$A10,'通帳出納帳'!$A$7:$A$306,"&gt;="&amp;J$4,'通帳出納帳'!$A$7:$A$306,"&lt;"&amp;EDATE(J$4,1))-SUMIFS('通帳出納帳'!$E$7:$E$306,'通帳出納帳'!$B$7:$B$306,$A10,'通帳出納帳'!$A$7:$A$306,"&gt;="&amp;J$4,'通帳出納帳'!$A$7:$A$306,"&lt;"&amp;EDATE(J$4,1)))</f>
      </c>
      <c r="K10" s="11">
        <f>IF($A10="","",SUMIFS('現金出納帳'!$D$7:$D$306,'現金出納帳'!$B$7:$B$306,$A10,'現金出納帳'!$A$7:$A$306,"&gt;="&amp;K$4,'現金出納帳'!$A$7:$A$306,"&lt;"&amp;EDATE(K$4,1))-SUMIFS('現金出納帳'!$E$7:$E$306,'現金出納帳'!$B$7:$B$306,$A10,'現金出納帳'!$A$7:$A$306,"&gt;="&amp;K$4,'現金出納帳'!$A$7:$A$306,"&lt;"&amp;EDATE(K$4,1))+SUMIFS('通帳出納帳'!$D$7:$D$306,'通帳出納帳'!$B$7:$B$306,$A10,'通帳出納帳'!$A$7:$A$306,"&gt;="&amp;K$4,'通帳出納帳'!$A$7:$A$306,"&lt;"&amp;EDATE(K$4,1))-SUMIFS('通帳出納帳'!$E$7:$E$306,'通帳出納帳'!$B$7:$B$306,$A10,'通帳出納帳'!$A$7:$A$306,"&gt;="&amp;K$4,'通帳出納帳'!$A$7:$A$306,"&lt;"&amp;EDATE(K$4,1)))</f>
      </c>
      <c r="L10" s="11">
        <f>IF($A10="","",SUMIFS('現金出納帳'!$D$7:$D$306,'現金出納帳'!$B$7:$B$306,$A10,'現金出納帳'!$A$7:$A$306,"&gt;="&amp;L$4,'現金出納帳'!$A$7:$A$306,"&lt;"&amp;EDATE(L$4,1))-SUMIFS('現金出納帳'!$E$7:$E$306,'現金出納帳'!$B$7:$B$306,$A10,'現金出納帳'!$A$7:$A$306,"&gt;="&amp;L$4,'現金出納帳'!$A$7:$A$306,"&lt;"&amp;EDATE(L$4,1))+SUMIFS('通帳出納帳'!$D$7:$D$306,'通帳出納帳'!$B$7:$B$306,$A10,'通帳出納帳'!$A$7:$A$306,"&gt;="&amp;L$4,'通帳出納帳'!$A$7:$A$306,"&lt;"&amp;EDATE(L$4,1))-SUMIFS('通帳出納帳'!$E$7:$E$306,'通帳出納帳'!$B$7:$B$306,$A10,'通帳出納帳'!$A$7:$A$306,"&gt;="&amp;L$4,'通帳出納帳'!$A$7:$A$306,"&lt;"&amp;EDATE(L$4,1)))</f>
      </c>
      <c r="M10" s="11">
        <f>IF($A10="","",SUMIFS('現金出納帳'!$D$7:$D$306,'現金出納帳'!$B$7:$B$306,$A10,'現金出納帳'!$A$7:$A$306,"&gt;="&amp;M$4,'現金出納帳'!$A$7:$A$306,"&lt;"&amp;EDATE(M$4,1))-SUMIFS('現金出納帳'!$E$7:$E$306,'現金出納帳'!$B$7:$B$306,$A10,'現金出納帳'!$A$7:$A$306,"&gt;="&amp;M$4,'現金出納帳'!$A$7:$A$306,"&lt;"&amp;EDATE(M$4,1))+SUMIFS('通帳出納帳'!$D$7:$D$306,'通帳出納帳'!$B$7:$B$306,$A10,'通帳出納帳'!$A$7:$A$306,"&gt;="&amp;M$4,'通帳出納帳'!$A$7:$A$306,"&lt;"&amp;EDATE(M$4,1))-SUMIFS('通帳出納帳'!$E$7:$E$306,'通帳出納帳'!$B$7:$B$306,$A10,'通帳出納帳'!$A$7:$A$306,"&gt;="&amp;M$4,'通帳出納帳'!$A$7:$A$306,"&lt;"&amp;EDATE(M$4,1)))</f>
      </c>
      <c r="N10" s="11">
        <f>IF($A10="","",SUMIFS('現金出納帳'!$D$7:$D$306,'現金出納帳'!$B$7:$B$306,$A10,'現金出納帳'!$A$7:$A$306,"&gt;="&amp;N$4,'現金出納帳'!$A$7:$A$306,"&lt;"&amp;EDATE(N$4,1))-SUMIFS('現金出納帳'!$E$7:$E$306,'現金出納帳'!$B$7:$B$306,$A10,'現金出納帳'!$A$7:$A$306,"&gt;="&amp;N$4,'現金出納帳'!$A$7:$A$306,"&lt;"&amp;EDATE(N$4,1))+SUMIFS('通帳出納帳'!$D$7:$D$306,'通帳出納帳'!$B$7:$B$306,$A10,'通帳出納帳'!$A$7:$A$306,"&gt;="&amp;N$4,'通帳出納帳'!$A$7:$A$306,"&lt;"&amp;EDATE(N$4,1))-SUMIFS('通帳出納帳'!$E$7:$E$306,'通帳出納帳'!$B$7:$B$306,$A10,'通帳出納帳'!$A$7:$A$306,"&gt;="&amp;N$4,'通帳出納帳'!$A$7:$A$306,"&lt;"&amp;EDATE(N$4,1)))</f>
      </c>
      <c r="O10" s="11">
        <f>IF($A10="","",SUM(C10:N10))</f>
      </c>
    </row>
    <row r="11" spans="1:15" x14ac:dyDescent="0.25">
      <c r="A11" s="7">
        <f>IF('最初に入れる'!A17="","",'最初に入れる'!A17)</f>
      </c>
      <c r="B11" s="11">
        <f>IF(A11="","",'最初に入れる'!B17)</f>
      </c>
      <c r="C11" s="11">
        <f>IF($A11="","",SUMIFS('現金出納帳'!$D$7:$D$306,'現金出納帳'!$B$7:$B$306,$A11,'現金出納帳'!$A$7:$A$306,"&gt;="&amp;C$4,'現金出納帳'!$A$7:$A$306,"&lt;"&amp;EDATE(C$4,1))-SUMIFS('現金出納帳'!$E$7:$E$306,'現金出納帳'!$B$7:$B$306,$A11,'現金出納帳'!$A$7:$A$306,"&gt;="&amp;C$4,'現金出納帳'!$A$7:$A$306,"&lt;"&amp;EDATE(C$4,1))+SUMIFS('通帳出納帳'!$D$7:$D$306,'通帳出納帳'!$B$7:$B$306,$A11,'通帳出納帳'!$A$7:$A$306,"&gt;="&amp;C$4,'通帳出納帳'!$A$7:$A$306,"&lt;"&amp;EDATE(C$4,1))-SUMIFS('通帳出納帳'!$E$7:$E$306,'通帳出納帳'!$B$7:$B$306,$A11,'通帳出納帳'!$A$7:$A$306,"&gt;="&amp;C$4,'通帳出納帳'!$A$7:$A$306,"&lt;"&amp;EDATE(C$4,1)))</f>
      </c>
      <c r="D11" s="11">
        <f>IF($A11="","",SUMIFS('現金出納帳'!$D$7:$D$306,'現金出納帳'!$B$7:$B$306,$A11,'現金出納帳'!$A$7:$A$306,"&gt;="&amp;D$4,'現金出納帳'!$A$7:$A$306,"&lt;"&amp;EDATE(D$4,1))-SUMIFS('現金出納帳'!$E$7:$E$306,'現金出納帳'!$B$7:$B$306,$A11,'現金出納帳'!$A$7:$A$306,"&gt;="&amp;D$4,'現金出納帳'!$A$7:$A$306,"&lt;"&amp;EDATE(D$4,1))+SUMIFS('通帳出納帳'!$D$7:$D$306,'通帳出納帳'!$B$7:$B$306,$A11,'通帳出納帳'!$A$7:$A$306,"&gt;="&amp;D$4,'通帳出納帳'!$A$7:$A$306,"&lt;"&amp;EDATE(D$4,1))-SUMIFS('通帳出納帳'!$E$7:$E$306,'通帳出納帳'!$B$7:$B$306,$A11,'通帳出納帳'!$A$7:$A$306,"&gt;="&amp;D$4,'通帳出納帳'!$A$7:$A$306,"&lt;"&amp;EDATE(D$4,1)))</f>
      </c>
      <c r="E11" s="11">
        <f>IF($A11="","",SUMIFS('現金出納帳'!$D$7:$D$306,'現金出納帳'!$B$7:$B$306,$A11,'現金出納帳'!$A$7:$A$306,"&gt;="&amp;E$4,'現金出納帳'!$A$7:$A$306,"&lt;"&amp;EDATE(E$4,1))-SUMIFS('現金出納帳'!$E$7:$E$306,'現金出納帳'!$B$7:$B$306,$A11,'現金出納帳'!$A$7:$A$306,"&gt;="&amp;E$4,'現金出納帳'!$A$7:$A$306,"&lt;"&amp;EDATE(E$4,1))+SUMIFS('通帳出納帳'!$D$7:$D$306,'通帳出納帳'!$B$7:$B$306,$A11,'通帳出納帳'!$A$7:$A$306,"&gt;="&amp;E$4,'通帳出納帳'!$A$7:$A$306,"&lt;"&amp;EDATE(E$4,1))-SUMIFS('通帳出納帳'!$E$7:$E$306,'通帳出納帳'!$B$7:$B$306,$A11,'通帳出納帳'!$A$7:$A$306,"&gt;="&amp;E$4,'通帳出納帳'!$A$7:$A$306,"&lt;"&amp;EDATE(E$4,1)))</f>
      </c>
      <c r="F11" s="11">
        <f>IF($A11="","",SUMIFS('現金出納帳'!$D$7:$D$306,'現金出納帳'!$B$7:$B$306,$A11,'現金出納帳'!$A$7:$A$306,"&gt;="&amp;F$4,'現金出納帳'!$A$7:$A$306,"&lt;"&amp;EDATE(F$4,1))-SUMIFS('現金出納帳'!$E$7:$E$306,'現金出納帳'!$B$7:$B$306,$A11,'現金出納帳'!$A$7:$A$306,"&gt;="&amp;F$4,'現金出納帳'!$A$7:$A$306,"&lt;"&amp;EDATE(F$4,1))+SUMIFS('通帳出納帳'!$D$7:$D$306,'通帳出納帳'!$B$7:$B$306,$A11,'通帳出納帳'!$A$7:$A$306,"&gt;="&amp;F$4,'通帳出納帳'!$A$7:$A$306,"&lt;"&amp;EDATE(F$4,1))-SUMIFS('通帳出納帳'!$E$7:$E$306,'通帳出納帳'!$B$7:$B$306,$A11,'通帳出納帳'!$A$7:$A$306,"&gt;="&amp;F$4,'通帳出納帳'!$A$7:$A$306,"&lt;"&amp;EDATE(F$4,1)))</f>
      </c>
      <c r="G11" s="11">
        <f>IF($A11="","",SUMIFS('現金出納帳'!$D$7:$D$306,'現金出納帳'!$B$7:$B$306,$A11,'現金出納帳'!$A$7:$A$306,"&gt;="&amp;G$4,'現金出納帳'!$A$7:$A$306,"&lt;"&amp;EDATE(G$4,1))-SUMIFS('現金出納帳'!$E$7:$E$306,'現金出納帳'!$B$7:$B$306,$A11,'現金出納帳'!$A$7:$A$306,"&gt;="&amp;G$4,'現金出納帳'!$A$7:$A$306,"&lt;"&amp;EDATE(G$4,1))+SUMIFS('通帳出納帳'!$D$7:$D$306,'通帳出納帳'!$B$7:$B$306,$A11,'通帳出納帳'!$A$7:$A$306,"&gt;="&amp;G$4,'通帳出納帳'!$A$7:$A$306,"&lt;"&amp;EDATE(G$4,1))-SUMIFS('通帳出納帳'!$E$7:$E$306,'通帳出納帳'!$B$7:$B$306,$A11,'通帳出納帳'!$A$7:$A$306,"&gt;="&amp;G$4,'通帳出納帳'!$A$7:$A$306,"&lt;"&amp;EDATE(G$4,1)))</f>
      </c>
      <c r="H11" s="11">
        <f>IF($A11="","",SUMIFS('現金出納帳'!$D$7:$D$306,'現金出納帳'!$B$7:$B$306,$A11,'現金出納帳'!$A$7:$A$306,"&gt;="&amp;H$4,'現金出納帳'!$A$7:$A$306,"&lt;"&amp;EDATE(H$4,1))-SUMIFS('現金出納帳'!$E$7:$E$306,'現金出納帳'!$B$7:$B$306,$A11,'現金出納帳'!$A$7:$A$306,"&gt;="&amp;H$4,'現金出納帳'!$A$7:$A$306,"&lt;"&amp;EDATE(H$4,1))+SUMIFS('通帳出納帳'!$D$7:$D$306,'通帳出納帳'!$B$7:$B$306,$A11,'通帳出納帳'!$A$7:$A$306,"&gt;="&amp;H$4,'通帳出納帳'!$A$7:$A$306,"&lt;"&amp;EDATE(H$4,1))-SUMIFS('通帳出納帳'!$E$7:$E$306,'通帳出納帳'!$B$7:$B$306,$A11,'通帳出納帳'!$A$7:$A$306,"&gt;="&amp;H$4,'通帳出納帳'!$A$7:$A$306,"&lt;"&amp;EDATE(H$4,1)))</f>
      </c>
      <c r="I11" s="11">
        <f>IF($A11="","",SUMIFS('現金出納帳'!$D$7:$D$306,'現金出納帳'!$B$7:$B$306,$A11,'現金出納帳'!$A$7:$A$306,"&gt;="&amp;I$4,'現金出納帳'!$A$7:$A$306,"&lt;"&amp;EDATE(I$4,1))-SUMIFS('現金出納帳'!$E$7:$E$306,'現金出納帳'!$B$7:$B$306,$A11,'現金出納帳'!$A$7:$A$306,"&gt;="&amp;I$4,'現金出納帳'!$A$7:$A$306,"&lt;"&amp;EDATE(I$4,1))+SUMIFS('通帳出納帳'!$D$7:$D$306,'通帳出納帳'!$B$7:$B$306,$A11,'通帳出納帳'!$A$7:$A$306,"&gt;="&amp;I$4,'通帳出納帳'!$A$7:$A$306,"&lt;"&amp;EDATE(I$4,1))-SUMIFS('通帳出納帳'!$E$7:$E$306,'通帳出納帳'!$B$7:$B$306,$A11,'通帳出納帳'!$A$7:$A$306,"&gt;="&amp;I$4,'通帳出納帳'!$A$7:$A$306,"&lt;"&amp;EDATE(I$4,1)))</f>
      </c>
      <c r="J11" s="11">
        <f>IF($A11="","",SUMIFS('現金出納帳'!$D$7:$D$306,'現金出納帳'!$B$7:$B$306,$A11,'現金出納帳'!$A$7:$A$306,"&gt;="&amp;J$4,'現金出納帳'!$A$7:$A$306,"&lt;"&amp;EDATE(J$4,1))-SUMIFS('現金出納帳'!$E$7:$E$306,'現金出納帳'!$B$7:$B$306,$A11,'現金出納帳'!$A$7:$A$306,"&gt;="&amp;J$4,'現金出納帳'!$A$7:$A$306,"&lt;"&amp;EDATE(J$4,1))+SUMIFS('通帳出納帳'!$D$7:$D$306,'通帳出納帳'!$B$7:$B$306,$A11,'通帳出納帳'!$A$7:$A$306,"&gt;="&amp;J$4,'通帳出納帳'!$A$7:$A$306,"&lt;"&amp;EDATE(J$4,1))-SUMIFS('通帳出納帳'!$E$7:$E$306,'通帳出納帳'!$B$7:$B$306,$A11,'通帳出納帳'!$A$7:$A$306,"&gt;="&amp;J$4,'通帳出納帳'!$A$7:$A$306,"&lt;"&amp;EDATE(J$4,1)))</f>
      </c>
      <c r="K11" s="11">
        <f>IF($A11="","",SUMIFS('現金出納帳'!$D$7:$D$306,'現金出納帳'!$B$7:$B$306,$A11,'現金出納帳'!$A$7:$A$306,"&gt;="&amp;K$4,'現金出納帳'!$A$7:$A$306,"&lt;"&amp;EDATE(K$4,1))-SUMIFS('現金出納帳'!$E$7:$E$306,'現金出納帳'!$B$7:$B$306,$A11,'現金出納帳'!$A$7:$A$306,"&gt;="&amp;K$4,'現金出納帳'!$A$7:$A$306,"&lt;"&amp;EDATE(K$4,1))+SUMIFS('通帳出納帳'!$D$7:$D$306,'通帳出納帳'!$B$7:$B$306,$A11,'通帳出納帳'!$A$7:$A$306,"&gt;="&amp;K$4,'通帳出納帳'!$A$7:$A$306,"&lt;"&amp;EDATE(K$4,1))-SUMIFS('通帳出納帳'!$E$7:$E$306,'通帳出納帳'!$B$7:$B$306,$A11,'通帳出納帳'!$A$7:$A$306,"&gt;="&amp;K$4,'通帳出納帳'!$A$7:$A$306,"&lt;"&amp;EDATE(K$4,1)))</f>
      </c>
      <c r="L11" s="11">
        <f>IF($A11="","",SUMIFS('現金出納帳'!$D$7:$D$306,'現金出納帳'!$B$7:$B$306,$A11,'現金出納帳'!$A$7:$A$306,"&gt;="&amp;L$4,'現金出納帳'!$A$7:$A$306,"&lt;"&amp;EDATE(L$4,1))-SUMIFS('現金出納帳'!$E$7:$E$306,'現金出納帳'!$B$7:$B$306,$A11,'現金出納帳'!$A$7:$A$306,"&gt;="&amp;L$4,'現金出納帳'!$A$7:$A$306,"&lt;"&amp;EDATE(L$4,1))+SUMIFS('通帳出納帳'!$D$7:$D$306,'通帳出納帳'!$B$7:$B$306,$A11,'通帳出納帳'!$A$7:$A$306,"&gt;="&amp;L$4,'通帳出納帳'!$A$7:$A$306,"&lt;"&amp;EDATE(L$4,1))-SUMIFS('通帳出納帳'!$E$7:$E$306,'通帳出納帳'!$B$7:$B$306,$A11,'通帳出納帳'!$A$7:$A$306,"&gt;="&amp;L$4,'通帳出納帳'!$A$7:$A$306,"&lt;"&amp;EDATE(L$4,1)))</f>
      </c>
      <c r="M11" s="11">
        <f>IF($A11="","",SUMIFS('現金出納帳'!$D$7:$D$306,'現金出納帳'!$B$7:$B$306,$A11,'現金出納帳'!$A$7:$A$306,"&gt;="&amp;M$4,'現金出納帳'!$A$7:$A$306,"&lt;"&amp;EDATE(M$4,1))-SUMIFS('現金出納帳'!$E$7:$E$306,'現金出納帳'!$B$7:$B$306,$A11,'現金出納帳'!$A$7:$A$306,"&gt;="&amp;M$4,'現金出納帳'!$A$7:$A$306,"&lt;"&amp;EDATE(M$4,1))+SUMIFS('通帳出納帳'!$D$7:$D$306,'通帳出納帳'!$B$7:$B$306,$A11,'通帳出納帳'!$A$7:$A$306,"&gt;="&amp;M$4,'通帳出納帳'!$A$7:$A$306,"&lt;"&amp;EDATE(M$4,1))-SUMIFS('通帳出納帳'!$E$7:$E$306,'通帳出納帳'!$B$7:$B$306,$A11,'通帳出納帳'!$A$7:$A$306,"&gt;="&amp;M$4,'通帳出納帳'!$A$7:$A$306,"&lt;"&amp;EDATE(M$4,1)))</f>
      </c>
      <c r="N11" s="11">
        <f>IF($A11="","",SUMIFS('現金出納帳'!$D$7:$D$306,'現金出納帳'!$B$7:$B$306,$A11,'現金出納帳'!$A$7:$A$306,"&gt;="&amp;N$4,'現金出納帳'!$A$7:$A$306,"&lt;"&amp;EDATE(N$4,1))-SUMIFS('現金出納帳'!$E$7:$E$306,'現金出納帳'!$B$7:$B$306,$A11,'現金出納帳'!$A$7:$A$306,"&gt;="&amp;N$4,'現金出納帳'!$A$7:$A$306,"&lt;"&amp;EDATE(N$4,1))+SUMIFS('通帳出納帳'!$D$7:$D$306,'通帳出納帳'!$B$7:$B$306,$A11,'通帳出納帳'!$A$7:$A$306,"&gt;="&amp;N$4,'通帳出納帳'!$A$7:$A$306,"&lt;"&amp;EDATE(N$4,1))-SUMIFS('通帳出納帳'!$E$7:$E$306,'通帳出納帳'!$B$7:$B$306,$A11,'通帳出納帳'!$A$7:$A$306,"&gt;="&amp;N$4,'通帳出納帳'!$A$7:$A$306,"&lt;"&amp;EDATE(N$4,1)))</f>
      </c>
      <c r="O11" s="11">
        <f>IF($A11="","",SUM(C11:N11))</f>
      </c>
    </row>
    <row r="12" spans="1:15" x14ac:dyDescent="0.25">
      <c r="A12" s="7">
        <f>IF('最初に入れる'!A18="","",'最初に入れる'!A18)</f>
      </c>
      <c r="B12" s="11">
        <f>IF(A12="","",'最初に入れる'!B18)</f>
      </c>
      <c r="C12" s="11">
        <f>IF($A12="","",SUMIFS('現金出納帳'!$D$7:$D$306,'現金出納帳'!$B$7:$B$306,$A12,'現金出納帳'!$A$7:$A$306,"&gt;="&amp;C$4,'現金出納帳'!$A$7:$A$306,"&lt;"&amp;EDATE(C$4,1))-SUMIFS('現金出納帳'!$E$7:$E$306,'現金出納帳'!$B$7:$B$306,$A12,'現金出納帳'!$A$7:$A$306,"&gt;="&amp;C$4,'現金出納帳'!$A$7:$A$306,"&lt;"&amp;EDATE(C$4,1))+SUMIFS('通帳出納帳'!$D$7:$D$306,'通帳出納帳'!$B$7:$B$306,$A12,'通帳出納帳'!$A$7:$A$306,"&gt;="&amp;C$4,'通帳出納帳'!$A$7:$A$306,"&lt;"&amp;EDATE(C$4,1))-SUMIFS('通帳出納帳'!$E$7:$E$306,'通帳出納帳'!$B$7:$B$306,$A12,'通帳出納帳'!$A$7:$A$306,"&gt;="&amp;C$4,'通帳出納帳'!$A$7:$A$306,"&lt;"&amp;EDATE(C$4,1)))</f>
      </c>
      <c r="D12" s="11">
        <f>IF($A12="","",SUMIFS('現金出納帳'!$D$7:$D$306,'現金出納帳'!$B$7:$B$306,$A12,'現金出納帳'!$A$7:$A$306,"&gt;="&amp;D$4,'現金出納帳'!$A$7:$A$306,"&lt;"&amp;EDATE(D$4,1))-SUMIFS('現金出納帳'!$E$7:$E$306,'現金出納帳'!$B$7:$B$306,$A12,'現金出納帳'!$A$7:$A$306,"&gt;="&amp;D$4,'現金出納帳'!$A$7:$A$306,"&lt;"&amp;EDATE(D$4,1))+SUMIFS('通帳出納帳'!$D$7:$D$306,'通帳出納帳'!$B$7:$B$306,$A12,'通帳出納帳'!$A$7:$A$306,"&gt;="&amp;D$4,'通帳出納帳'!$A$7:$A$306,"&lt;"&amp;EDATE(D$4,1))-SUMIFS('通帳出納帳'!$E$7:$E$306,'通帳出納帳'!$B$7:$B$306,$A12,'通帳出納帳'!$A$7:$A$306,"&gt;="&amp;D$4,'通帳出納帳'!$A$7:$A$306,"&lt;"&amp;EDATE(D$4,1)))</f>
      </c>
      <c r="E12" s="11">
        <f>IF($A12="","",SUMIFS('現金出納帳'!$D$7:$D$306,'現金出納帳'!$B$7:$B$306,$A12,'現金出納帳'!$A$7:$A$306,"&gt;="&amp;E$4,'現金出納帳'!$A$7:$A$306,"&lt;"&amp;EDATE(E$4,1))-SUMIFS('現金出納帳'!$E$7:$E$306,'現金出納帳'!$B$7:$B$306,$A12,'現金出納帳'!$A$7:$A$306,"&gt;="&amp;E$4,'現金出納帳'!$A$7:$A$306,"&lt;"&amp;EDATE(E$4,1))+SUMIFS('通帳出納帳'!$D$7:$D$306,'通帳出納帳'!$B$7:$B$306,$A12,'通帳出納帳'!$A$7:$A$306,"&gt;="&amp;E$4,'通帳出納帳'!$A$7:$A$306,"&lt;"&amp;EDATE(E$4,1))-SUMIFS('通帳出納帳'!$E$7:$E$306,'通帳出納帳'!$B$7:$B$306,$A12,'通帳出納帳'!$A$7:$A$306,"&gt;="&amp;E$4,'通帳出納帳'!$A$7:$A$306,"&lt;"&amp;EDATE(E$4,1)))</f>
      </c>
      <c r="F12" s="11">
        <f>IF($A12="","",SUMIFS('現金出納帳'!$D$7:$D$306,'現金出納帳'!$B$7:$B$306,$A12,'現金出納帳'!$A$7:$A$306,"&gt;="&amp;F$4,'現金出納帳'!$A$7:$A$306,"&lt;"&amp;EDATE(F$4,1))-SUMIFS('現金出納帳'!$E$7:$E$306,'現金出納帳'!$B$7:$B$306,$A12,'現金出納帳'!$A$7:$A$306,"&gt;="&amp;F$4,'現金出納帳'!$A$7:$A$306,"&lt;"&amp;EDATE(F$4,1))+SUMIFS('通帳出納帳'!$D$7:$D$306,'通帳出納帳'!$B$7:$B$306,$A12,'通帳出納帳'!$A$7:$A$306,"&gt;="&amp;F$4,'通帳出納帳'!$A$7:$A$306,"&lt;"&amp;EDATE(F$4,1))-SUMIFS('通帳出納帳'!$E$7:$E$306,'通帳出納帳'!$B$7:$B$306,$A12,'通帳出納帳'!$A$7:$A$306,"&gt;="&amp;F$4,'通帳出納帳'!$A$7:$A$306,"&lt;"&amp;EDATE(F$4,1)))</f>
      </c>
      <c r="G12" s="11">
        <f>IF($A12="","",SUMIFS('現金出納帳'!$D$7:$D$306,'現金出納帳'!$B$7:$B$306,$A12,'現金出納帳'!$A$7:$A$306,"&gt;="&amp;G$4,'現金出納帳'!$A$7:$A$306,"&lt;"&amp;EDATE(G$4,1))-SUMIFS('現金出納帳'!$E$7:$E$306,'現金出納帳'!$B$7:$B$306,$A12,'現金出納帳'!$A$7:$A$306,"&gt;="&amp;G$4,'現金出納帳'!$A$7:$A$306,"&lt;"&amp;EDATE(G$4,1))+SUMIFS('通帳出納帳'!$D$7:$D$306,'通帳出納帳'!$B$7:$B$306,$A12,'通帳出納帳'!$A$7:$A$306,"&gt;="&amp;G$4,'通帳出納帳'!$A$7:$A$306,"&lt;"&amp;EDATE(G$4,1))-SUMIFS('通帳出納帳'!$E$7:$E$306,'通帳出納帳'!$B$7:$B$306,$A12,'通帳出納帳'!$A$7:$A$306,"&gt;="&amp;G$4,'通帳出納帳'!$A$7:$A$306,"&lt;"&amp;EDATE(G$4,1)))</f>
      </c>
      <c r="H12" s="11">
        <f>IF($A12="","",SUMIFS('現金出納帳'!$D$7:$D$306,'現金出納帳'!$B$7:$B$306,$A12,'現金出納帳'!$A$7:$A$306,"&gt;="&amp;H$4,'現金出納帳'!$A$7:$A$306,"&lt;"&amp;EDATE(H$4,1))-SUMIFS('現金出納帳'!$E$7:$E$306,'現金出納帳'!$B$7:$B$306,$A12,'現金出納帳'!$A$7:$A$306,"&gt;="&amp;H$4,'現金出納帳'!$A$7:$A$306,"&lt;"&amp;EDATE(H$4,1))+SUMIFS('通帳出納帳'!$D$7:$D$306,'通帳出納帳'!$B$7:$B$306,$A12,'通帳出納帳'!$A$7:$A$306,"&gt;="&amp;H$4,'通帳出納帳'!$A$7:$A$306,"&lt;"&amp;EDATE(H$4,1))-SUMIFS('通帳出納帳'!$E$7:$E$306,'通帳出納帳'!$B$7:$B$306,$A12,'通帳出納帳'!$A$7:$A$306,"&gt;="&amp;H$4,'通帳出納帳'!$A$7:$A$306,"&lt;"&amp;EDATE(H$4,1)))</f>
      </c>
      <c r="I12" s="11">
        <f>IF($A12="","",SUMIFS('現金出納帳'!$D$7:$D$306,'現金出納帳'!$B$7:$B$306,$A12,'現金出納帳'!$A$7:$A$306,"&gt;="&amp;I$4,'現金出納帳'!$A$7:$A$306,"&lt;"&amp;EDATE(I$4,1))-SUMIFS('現金出納帳'!$E$7:$E$306,'現金出納帳'!$B$7:$B$306,$A12,'現金出納帳'!$A$7:$A$306,"&gt;="&amp;I$4,'現金出納帳'!$A$7:$A$306,"&lt;"&amp;EDATE(I$4,1))+SUMIFS('通帳出納帳'!$D$7:$D$306,'通帳出納帳'!$B$7:$B$306,$A12,'通帳出納帳'!$A$7:$A$306,"&gt;="&amp;I$4,'通帳出納帳'!$A$7:$A$306,"&lt;"&amp;EDATE(I$4,1))-SUMIFS('通帳出納帳'!$E$7:$E$306,'通帳出納帳'!$B$7:$B$306,$A12,'通帳出納帳'!$A$7:$A$306,"&gt;="&amp;I$4,'通帳出納帳'!$A$7:$A$306,"&lt;"&amp;EDATE(I$4,1)))</f>
      </c>
      <c r="J12" s="11">
        <f>IF($A12="","",SUMIFS('現金出納帳'!$D$7:$D$306,'現金出納帳'!$B$7:$B$306,$A12,'現金出納帳'!$A$7:$A$306,"&gt;="&amp;J$4,'現金出納帳'!$A$7:$A$306,"&lt;"&amp;EDATE(J$4,1))-SUMIFS('現金出納帳'!$E$7:$E$306,'現金出納帳'!$B$7:$B$306,$A12,'現金出納帳'!$A$7:$A$306,"&gt;="&amp;J$4,'現金出納帳'!$A$7:$A$306,"&lt;"&amp;EDATE(J$4,1))+SUMIFS('通帳出納帳'!$D$7:$D$306,'通帳出納帳'!$B$7:$B$306,$A12,'通帳出納帳'!$A$7:$A$306,"&gt;="&amp;J$4,'通帳出納帳'!$A$7:$A$306,"&lt;"&amp;EDATE(J$4,1))-SUMIFS('通帳出納帳'!$E$7:$E$306,'通帳出納帳'!$B$7:$B$306,$A12,'通帳出納帳'!$A$7:$A$306,"&gt;="&amp;J$4,'通帳出納帳'!$A$7:$A$306,"&lt;"&amp;EDATE(J$4,1)))</f>
      </c>
      <c r="K12" s="11">
        <f>IF($A12="","",SUMIFS('現金出納帳'!$D$7:$D$306,'現金出納帳'!$B$7:$B$306,$A12,'現金出納帳'!$A$7:$A$306,"&gt;="&amp;K$4,'現金出納帳'!$A$7:$A$306,"&lt;"&amp;EDATE(K$4,1))-SUMIFS('現金出納帳'!$E$7:$E$306,'現金出納帳'!$B$7:$B$306,$A12,'現金出納帳'!$A$7:$A$306,"&gt;="&amp;K$4,'現金出納帳'!$A$7:$A$306,"&lt;"&amp;EDATE(K$4,1))+SUMIFS('通帳出納帳'!$D$7:$D$306,'通帳出納帳'!$B$7:$B$306,$A12,'通帳出納帳'!$A$7:$A$306,"&gt;="&amp;K$4,'通帳出納帳'!$A$7:$A$306,"&lt;"&amp;EDATE(K$4,1))-SUMIFS('通帳出納帳'!$E$7:$E$306,'通帳出納帳'!$B$7:$B$306,$A12,'通帳出納帳'!$A$7:$A$306,"&gt;="&amp;K$4,'通帳出納帳'!$A$7:$A$306,"&lt;"&amp;EDATE(K$4,1)))</f>
      </c>
      <c r="L12" s="11">
        <f>IF($A12="","",SUMIFS('現金出納帳'!$D$7:$D$306,'現金出納帳'!$B$7:$B$306,$A12,'現金出納帳'!$A$7:$A$306,"&gt;="&amp;L$4,'現金出納帳'!$A$7:$A$306,"&lt;"&amp;EDATE(L$4,1))-SUMIFS('現金出納帳'!$E$7:$E$306,'現金出納帳'!$B$7:$B$306,$A12,'現金出納帳'!$A$7:$A$306,"&gt;="&amp;L$4,'現金出納帳'!$A$7:$A$306,"&lt;"&amp;EDATE(L$4,1))+SUMIFS('通帳出納帳'!$D$7:$D$306,'通帳出納帳'!$B$7:$B$306,$A12,'通帳出納帳'!$A$7:$A$306,"&gt;="&amp;L$4,'通帳出納帳'!$A$7:$A$306,"&lt;"&amp;EDATE(L$4,1))-SUMIFS('通帳出納帳'!$E$7:$E$306,'通帳出納帳'!$B$7:$B$306,$A12,'通帳出納帳'!$A$7:$A$306,"&gt;="&amp;L$4,'通帳出納帳'!$A$7:$A$306,"&lt;"&amp;EDATE(L$4,1)))</f>
      </c>
      <c r="M12" s="11">
        <f>IF($A12="","",SUMIFS('現金出納帳'!$D$7:$D$306,'現金出納帳'!$B$7:$B$306,$A12,'現金出納帳'!$A$7:$A$306,"&gt;="&amp;M$4,'現金出納帳'!$A$7:$A$306,"&lt;"&amp;EDATE(M$4,1))-SUMIFS('現金出納帳'!$E$7:$E$306,'現金出納帳'!$B$7:$B$306,$A12,'現金出納帳'!$A$7:$A$306,"&gt;="&amp;M$4,'現金出納帳'!$A$7:$A$306,"&lt;"&amp;EDATE(M$4,1))+SUMIFS('通帳出納帳'!$D$7:$D$306,'通帳出納帳'!$B$7:$B$306,$A12,'通帳出納帳'!$A$7:$A$306,"&gt;="&amp;M$4,'通帳出納帳'!$A$7:$A$306,"&lt;"&amp;EDATE(M$4,1))-SUMIFS('通帳出納帳'!$E$7:$E$306,'通帳出納帳'!$B$7:$B$306,$A12,'通帳出納帳'!$A$7:$A$306,"&gt;="&amp;M$4,'通帳出納帳'!$A$7:$A$306,"&lt;"&amp;EDATE(M$4,1)))</f>
      </c>
      <c r="N12" s="11">
        <f>IF($A12="","",SUMIFS('現金出納帳'!$D$7:$D$306,'現金出納帳'!$B$7:$B$306,$A12,'現金出納帳'!$A$7:$A$306,"&gt;="&amp;N$4,'現金出納帳'!$A$7:$A$306,"&lt;"&amp;EDATE(N$4,1))-SUMIFS('現金出納帳'!$E$7:$E$306,'現金出納帳'!$B$7:$B$306,$A12,'現金出納帳'!$A$7:$A$306,"&gt;="&amp;N$4,'現金出納帳'!$A$7:$A$306,"&lt;"&amp;EDATE(N$4,1))+SUMIFS('通帳出納帳'!$D$7:$D$306,'通帳出納帳'!$B$7:$B$306,$A12,'通帳出納帳'!$A$7:$A$306,"&gt;="&amp;N$4,'通帳出納帳'!$A$7:$A$306,"&lt;"&amp;EDATE(N$4,1))-SUMIFS('通帳出納帳'!$E$7:$E$306,'通帳出納帳'!$B$7:$B$306,$A12,'通帳出納帳'!$A$7:$A$306,"&gt;="&amp;N$4,'通帳出納帳'!$A$7:$A$306,"&lt;"&amp;EDATE(N$4,1)))</f>
      </c>
      <c r="O12" s="11">
        <f>IF($A12="","",SUM(C12:N12))</f>
      </c>
    </row>
    <row r="13" spans="1:15" x14ac:dyDescent="0.25">
      <c r="A13" s="7">
        <f>IF('最初に入れる'!A19="","",'最初に入れる'!A19)</f>
      </c>
      <c r="B13" s="11">
        <f>IF(A13="","",'最初に入れる'!B19)</f>
      </c>
      <c r="C13" s="11">
        <f>IF($A13="","",SUMIFS('現金出納帳'!$D$7:$D$306,'現金出納帳'!$B$7:$B$306,$A13,'現金出納帳'!$A$7:$A$306,"&gt;="&amp;C$4,'現金出納帳'!$A$7:$A$306,"&lt;"&amp;EDATE(C$4,1))-SUMIFS('現金出納帳'!$E$7:$E$306,'現金出納帳'!$B$7:$B$306,$A13,'現金出納帳'!$A$7:$A$306,"&gt;="&amp;C$4,'現金出納帳'!$A$7:$A$306,"&lt;"&amp;EDATE(C$4,1))+SUMIFS('通帳出納帳'!$D$7:$D$306,'通帳出納帳'!$B$7:$B$306,$A13,'通帳出納帳'!$A$7:$A$306,"&gt;="&amp;C$4,'通帳出納帳'!$A$7:$A$306,"&lt;"&amp;EDATE(C$4,1))-SUMIFS('通帳出納帳'!$E$7:$E$306,'通帳出納帳'!$B$7:$B$306,$A13,'通帳出納帳'!$A$7:$A$306,"&gt;="&amp;C$4,'通帳出納帳'!$A$7:$A$306,"&lt;"&amp;EDATE(C$4,1)))</f>
      </c>
      <c r="D13" s="11">
        <f>IF($A13="","",SUMIFS('現金出納帳'!$D$7:$D$306,'現金出納帳'!$B$7:$B$306,$A13,'現金出納帳'!$A$7:$A$306,"&gt;="&amp;D$4,'現金出納帳'!$A$7:$A$306,"&lt;"&amp;EDATE(D$4,1))-SUMIFS('現金出納帳'!$E$7:$E$306,'現金出納帳'!$B$7:$B$306,$A13,'現金出納帳'!$A$7:$A$306,"&gt;="&amp;D$4,'現金出納帳'!$A$7:$A$306,"&lt;"&amp;EDATE(D$4,1))+SUMIFS('通帳出納帳'!$D$7:$D$306,'通帳出納帳'!$B$7:$B$306,$A13,'通帳出納帳'!$A$7:$A$306,"&gt;="&amp;D$4,'通帳出納帳'!$A$7:$A$306,"&lt;"&amp;EDATE(D$4,1))-SUMIFS('通帳出納帳'!$E$7:$E$306,'通帳出納帳'!$B$7:$B$306,$A13,'通帳出納帳'!$A$7:$A$306,"&gt;="&amp;D$4,'通帳出納帳'!$A$7:$A$306,"&lt;"&amp;EDATE(D$4,1)))</f>
      </c>
      <c r="E13" s="11">
        <f>IF($A13="","",SUMIFS('現金出納帳'!$D$7:$D$306,'現金出納帳'!$B$7:$B$306,$A13,'現金出納帳'!$A$7:$A$306,"&gt;="&amp;E$4,'現金出納帳'!$A$7:$A$306,"&lt;"&amp;EDATE(E$4,1))-SUMIFS('現金出納帳'!$E$7:$E$306,'現金出納帳'!$B$7:$B$306,$A13,'現金出納帳'!$A$7:$A$306,"&gt;="&amp;E$4,'現金出納帳'!$A$7:$A$306,"&lt;"&amp;EDATE(E$4,1))+SUMIFS('通帳出納帳'!$D$7:$D$306,'通帳出納帳'!$B$7:$B$306,$A13,'通帳出納帳'!$A$7:$A$306,"&gt;="&amp;E$4,'通帳出納帳'!$A$7:$A$306,"&lt;"&amp;EDATE(E$4,1))-SUMIFS('通帳出納帳'!$E$7:$E$306,'通帳出納帳'!$B$7:$B$306,$A13,'通帳出納帳'!$A$7:$A$306,"&gt;="&amp;E$4,'通帳出納帳'!$A$7:$A$306,"&lt;"&amp;EDATE(E$4,1)))</f>
      </c>
      <c r="F13" s="11">
        <f>IF($A13="","",SUMIFS('現金出納帳'!$D$7:$D$306,'現金出納帳'!$B$7:$B$306,$A13,'現金出納帳'!$A$7:$A$306,"&gt;="&amp;F$4,'現金出納帳'!$A$7:$A$306,"&lt;"&amp;EDATE(F$4,1))-SUMIFS('現金出納帳'!$E$7:$E$306,'現金出納帳'!$B$7:$B$306,$A13,'現金出納帳'!$A$7:$A$306,"&gt;="&amp;F$4,'現金出納帳'!$A$7:$A$306,"&lt;"&amp;EDATE(F$4,1))+SUMIFS('通帳出納帳'!$D$7:$D$306,'通帳出納帳'!$B$7:$B$306,$A13,'通帳出納帳'!$A$7:$A$306,"&gt;="&amp;F$4,'通帳出納帳'!$A$7:$A$306,"&lt;"&amp;EDATE(F$4,1))-SUMIFS('通帳出納帳'!$E$7:$E$306,'通帳出納帳'!$B$7:$B$306,$A13,'通帳出納帳'!$A$7:$A$306,"&gt;="&amp;F$4,'通帳出納帳'!$A$7:$A$306,"&lt;"&amp;EDATE(F$4,1)))</f>
      </c>
      <c r="G13" s="11">
        <f>IF($A13="","",SUMIFS('現金出納帳'!$D$7:$D$306,'現金出納帳'!$B$7:$B$306,$A13,'現金出納帳'!$A$7:$A$306,"&gt;="&amp;G$4,'現金出納帳'!$A$7:$A$306,"&lt;"&amp;EDATE(G$4,1))-SUMIFS('現金出納帳'!$E$7:$E$306,'現金出納帳'!$B$7:$B$306,$A13,'現金出納帳'!$A$7:$A$306,"&gt;="&amp;G$4,'現金出納帳'!$A$7:$A$306,"&lt;"&amp;EDATE(G$4,1))+SUMIFS('通帳出納帳'!$D$7:$D$306,'通帳出納帳'!$B$7:$B$306,$A13,'通帳出納帳'!$A$7:$A$306,"&gt;="&amp;G$4,'通帳出納帳'!$A$7:$A$306,"&lt;"&amp;EDATE(G$4,1))-SUMIFS('通帳出納帳'!$E$7:$E$306,'通帳出納帳'!$B$7:$B$306,$A13,'通帳出納帳'!$A$7:$A$306,"&gt;="&amp;G$4,'通帳出納帳'!$A$7:$A$306,"&lt;"&amp;EDATE(G$4,1)))</f>
      </c>
      <c r="H13" s="11">
        <f>IF($A13="","",SUMIFS('現金出納帳'!$D$7:$D$306,'現金出納帳'!$B$7:$B$306,$A13,'現金出納帳'!$A$7:$A$306,"&gt;="&amp;H$4,'現金出納帳'!$A$7:$A$306,"&lt;"&amp;EDATE(H$4,1))-SUMIFS('現金出納帳'!$E$7:$E$306,'現金出納帳'!$B$7:$B$306,$A13,'現金出納帳'!$A$7:$A$306,"&gt;="&amp;H$4,'現金出納帳'!$A$7:$A$306,"&lt;"&amp;EDATE(H$4,1))+SUMIFS('通帳出納帳'!$D$7:$D$306,'通帳出納帳'!$B$7:$B$306,$A13,'通帳出納帳'!$A$7:$A$306,"&gt;="&amp;H$4,'通帳出納帳'!$A$7:$A$306,"&lt;"&amp;EDATE(H$4,1))-SUMIFS('通帳出納帳'!$E$7:$E$306,'通帳出納帳'!$B$7:$B$306,$A13,'通帳出納帳'!$A$7:$A$306,"&gt;="&amp;H$4,'通帳出納帳'!$A$7:$A$306,"&lt;"&amp;EDATE(H$4,1)))</f>
      </c>
      <c r="I13" s="11">
        <f>IF($A13="","",SUMIFS('現金出納帳'!$D$7:$D$306,'現金出納帳'!$B$7:$B$306,$A13,'現金出納帳'!$A$7:$A$306,"&gt;="&amp;I$4,'現金出納帳'!$A$7:$A$306,"&lt;"&amp;EDATE(I$4,1))-SUMIFS('現金出納帳'!$E$7:$E$306,'現金出納帳'!$B$7:$B$306,$A13,'現金出納帳'!$A$7:$A$306,"&gt;="&amp;I$4,'現金出納帳'!$A$7:$A$306,"&lt;"&amp;EDATE(I$4,1))+SUMIFS('通帳出納帳'!$D$7:$D$306,'通帳出納帳'!$B$7:$B$306,$A13,'通帳出納帳'!$A$7:$A$306,"&gt;="&amp;I$4,'通帳出納帳'!$A$7:$A$306,"&lt;"&amp;EDATE(I$4,1))-SUMIFS('通帳出納帳'!$E$7:$E$306,'通帳出納帳'!$B$7:$B$306,$A13,'通帳出納帳'!$A$7:$A$306,"&gt;="&amp;I$4,'通帳出納帳'!$A$7:$A$306,"&lt;"&amp;EDATE(I$4,1)))</f>
      </c>
      <c r="J13" s="11">
        <f>IF($A13="","",SUMIFS('現金出納帳'!$D$7:$D$306,'現金出納帳'!$B$7:$B$306,$A13,'現金出納帳'!$A$7:$A$306,"&gt;="&amp;J$4,'現金出納帳'!$A$7:$A$306,"&lt;"&amp;EDATE(J$4,1))-SUMIFS('現金出納帳'!$E$7:$E$306,'現金出納帳'!$B$7:$B$306,$A13,'現金出納帳'!$A$7:$A$306,"&gt;="&amp;J$4,'現金出納帳'!$A$7:$A$306,"&lt;"&amp;EDATE(J$4,1))+SUMIFS('通帳出納帳'!$D$7:$D$306,'通帳出納帳'!$B$7:$B$306,$A13,'通帳出納帳'!$A$7:$A$306,"&gt;="&amp;J$4,'通帳出納帳'!$A$7:$A$306,"&lt;"&amp;EDATE(J$4,1))-SUMIFS('通帳出納帳'!$E$7:$E$306,'通帳出納帳'!$B$7:$B$306,$A13,'通帳出納帳'!$A$7:$A$306,"&gt;="&amp;J$4,'通帳出納帳'!$A$7:$A$306,"&lt;"&amp;EDATE(J$4,1)))</f>
      </c>
      <c r="K13" s="11">
        <f>IF($A13="","",SUMIFS('現金出納帳'!$D$7:$D$306,'現金出納帳'!$B$7:$B$306,$A13,'現金出納帳'!$A$7:$A$306,"&gt;="&amp;K$4,'現金出納帳'!$A$7:$A$306,"&lt;"&amp;EDATE(K$4,1))-SUMIFS('現金出納帳'!$E$7:$E$306,'現金出納帳'!$B$7:$B$306,$A13,'現金出納帳'!$A$7:$A$306,"&gt;="&amp;K$4,'現金出納帳'!$A$7:$A$306,"&lt;"&amp;EDATE(K$4,1))+SUMIFS('通帳出納帳'!$D$7:$D$306,'通帳出納帳'!$B$7:$B$306,$A13,'通帳出納帳'!$A$7:$A$306,"&gt;="&amp;K$4,'通帳出納帳'!$A$7:$A$306,"&lt;"&amp;EDATE(K$4,1))-SUMIFS('通帳出納帳'!$E$7:$E$306,'通帳出納帳'!$B$7:$B$306,$A13,'通帳出納帳'!$A$7:$A$306,"&gt;="&amp;K$4,'通帳出納帳'!$A$7:$A$306,"&lt;"&amp;EDATE(K$4,1)))</f>
      </c>
      <c r="L13" s="11">
        <f>IF($A13="","",SUMIFS('現金出納帳'!$D$7:$D$306,'現金出納帳'!$B$7:$B$306,$A13,'現金出納帳'!$A$7:$A$306,"&gt;="&amp;L$4,'現金出納帳'!$A$7:$A$306,"&lt;"&amp;EDATE(L$4,1))-SUMIFS('現金出納帳'!$E$7:$E$306,'現金出納帳'!$B$7:$B$306,$A13,'現金出納帳'!$A$7:$A$306,"&gt;="&amp;L$4,'現金出納帳'!$A$7:$A$306,"&lt;"&amp;EDATE(L$4,1))+SUMIFS('通帳出納帳'!$D$7:$D$306,'通帳出納帳'!$B$7:$B$306,$A13,'通帳出納帳'!$A$7:$A$306,"&gt;="&amp;L$4,'通帳出納帳'!$A$7:$A$306,"&lt;"&amp;EDATE(L$4,1))-SUMIFS('通帳出納帳'!$E$7:$E$306,'通帳出納帳'!$B$7:$B$306,$A13,'通帳出納帳'!$A$7:$A$306,"&gt;="&amp;L$4,'通帳出納帳'!$A$7:$A$306,"&lt;"&amp;EDATE(L$4,1)))</f>
      </c>
      <c r="M13" s="11">
        <f>IF($A13="","",SUMIFS('現金出納帳'!$D$7:$D$306,'現金出納帳'!$B$7:$B$306,$A13,'現金出納帳'!$A$7:$A$306,"&gt;="&amp;M$4,'現金出納帳'!$A$7:$A$306,"&lt;"&amp;EDATE(M$4,1))-SUMIFS('現金出納帳'!$E$7:$E$306,'現金出納帳'!$B$7:$B$306,$A13,'現金出納帳'!$A$7:$A$306,"&gt;="&amp;M$4,'現金出納帳'!$A$7:$A$306,"&lt;"&amp;EDATE(M$4,1))+SUMIFS('通帳出納帳'!$D$7:$D$306,'通帳出納帳'!$B$7:$B$306,$A13,'通帳出納帳'!$A$7:$A$306,"&gt;="&amp;M$4,'通帳出納帳'!$A$7:$A$306,"&lt;"&amp;EDATE(M$4,1))-SUMIFS('通帳出納帳'!$E$7:$E$306,'通帳出納帳'!$B$7:$B$306,$A13,'通帳出納帳'!$A$7:$A$306,"&gt;="&amp;M$4,'通帳出納帳'!$A$7:$A$306,"&lt;"&amp;EDATE(M$4,1)))</f>
      </c>
      <c r="N13" s="11">
        <f>IF($A13="","",SUMIFS('現金出納帳'!$D$7:$D$306,'現金出納帳'!$B$7:$B$306,$A13,'現金出納帳'!$A$7:$A$306,"&gt;="&amp;N$4,'現金出納帳'!$A$7:$A$306,"&lt;"&amp;EDATE(N$4,1))-SUMIFS('現金出納帳'!$E$7:$E$306,'現金出納帳'!$B$7:$B$306,$A13,'現金出納帳'!$A$7:$A$306,"&gt;="&amp;N$4,'現金出納帳'!$A$7:$A$306,"&lt;"&amp;EDATE(N$4,1))+SUMIFS('通帳出納帳'!$D$7:$D$306,'通帳出納帳'!$B$7:$B$306,$A13,'通帳出納帳'!$A$7:$A$306,"&gt;="&amp;N$4,'通帳出納帳'!$A$7:$A$306,"&lt;"&amp;EDATE(N$4,1))-SUMIFS('通帳出納帳'!$E$7:$E$306,'通帳出納帳'!$B$7:$B$306,$A13,'通帳出納帳'!$A$7:$A$306,"&gt;="&amp;N$4,'通帳出納帳'!$A$7:$A$306,"&lt;"&amp;EDATE(N$4,1)))</f>
      </c>
      <c r="O13" s="11">
        <f>IF($A13="","",SUM(C13:N13))</f>
      </c>
    </row>
    <row r="14" spans="1:15" x14ac:dyDescent="0.25">
      <c r="A14" s="7">
        <f>IF('最初に入れる'!A20="","",'最初に入れる'!A20)</f>
      </c>
      <c r="B14" s="11">
        <f>IF(A14="","",'最初に入れる'!B20)</f>
      </c>
      <c r="C14" s="11">
        <f>IF($A14="","",SUMIFS('現金出納帳'!$D$7:$D$306,'現金出納帳'!$B$7:$B$306,$A14,'現金出納帳'!$A$7:$A$306,"&gt;="&amp;C$4,'現金出納帳'!$A$7:$A$306,"&lt;"&amp;EDATE(C$4,1))-SUMIFS('現金出納帳'!$E$7:$E$306,'現金出納帳'!$B$7:$B$306,$A14,'現金出納帳'!$A$7:$A$306,"&gt;="&amp;C$4,'現金出納帳'!$A$7:$A$306,"&lt;"&amp;EDATE(C$4,1))+SUMIFS('通帳出納帳'!$D$7:$D$306,'通帳出納帳'!$B$7:$B$306,$A14,'通帳出納帳'!$A$7:$A$306,"&gt;="&amp;C$4,'通帳出納帳'!$A$7:$A$306,"&lt;"&amp;EDATE(C$4,1))-SUMIFS('通帳出納帳'!$E$7:$E$306,'通帳出納帳'!$B$7:$B$306,$A14,'通帳出納帳'!$A$7:$A$306,"&gt;="&amp;C$4,'通帳出納帳'!$A$7:$A$306,"&lt;"&amp;EDATE(C$4,1)))</f>
      </c>
      <c r="D14" s="11">
        <f>IF($A14="","",SUMIFS('現金出納帳'!$D$7:$D$306,'現金出納帳'!$B$7:$B$306,$A14,'現金出納帳'!$A$7:$A$306,"&gt;="&amp;D$4,'現金出納帳'!$A$7:$A$306,"&lt;"&amp;EDATE(D$4,1))-SUMIFS('現金出納帳'!$E$7:$E$306,'現金出納帳'!$B$7:$B$306,$A14,'現金出納帳'!$A$7:$A$306,"&gt;="&amp;D$4,'現金出納帳'!$A$7:$A$306,"&lt;"&amp;EDATE(D$4,1))+SUMIFS('通帳出納帳'!$D$7:$D$306,'通帳出納帳'!$B$7:$B$306,$A14,'通帳出納帳'!$A$7:$A$306,"&gt;="&amp;D$4,'通帳出納帳'!$A$7:$A$306,"&lt;"&amp;EDATE(D$4,1))-SUMIFS('通帳出納帳'!$E$7:$E$306,'通帳出納帳'!$B$7:$B$306,$A14,'通帳出納帳'!$A$7:$A$306,"&gt;="&amp;D$4,'通帳出納帳'!$A$7:$A$306,"&lt;"&amp;EDATE(D$4,1)))</f>
      </c>
      <c r="E14" s="11">
        <f>IF($A14="","",SUMIFS('現金出納帳'!$D$7:$D$306,'現金出納帳'!$B$7:$B$306,$A14,'現金出納帳'!$A$7:$A$306,"&gt;="&amp;E$4,'現金出納帳'!$A$7:$A$306,"&lt;"&amp;EDATE(E$4,1))-SUMIFS('現金出納帳'!$E$7:$E$306,'現金出納帳'!$B$7:$B$306,$A14,'現金出納帳'!$A$7:$A$306,"&gt;="&amp;E$4,'現金出納帳'!$A$7:$A$306,"&lt;"&amp;EDATE(E$4,1))+SUMIFS('通帳出納帳'!$D$7:$D$306,'通帳出納帳'!$B$7:$B$306,$A14,'通帳出納帳'!$A$7:$A$306,"&gt;="&amp;E$4,'通帳出納帳'!$A$7:$A$306,"&lt;"&amp;EDATE(E$4,1))-SUMIFS('通帳出納帳'!$E$7:$E$306,'通帳出納帳'!$B$7:$B$306,$A14,'通帳出納帳'!$A$7:$A$306,"&gt;="&amp;E$4,'通帳出納帳'!$A$7:$A$306,"&lt;"&amp;EDATE(E$4,1)))</f>
      </c>
      <c r="F14" s="11">
        <f>IF($A14="","",SUMIFS('現金出納帳'!$D$7:$D$306,'現金出納帳'!$B$7:$B$306,$A14,'現金出納帳'!$A$7:$A$306,"&gt;="&amp;F$4,'現金出納帳'!$A$7:$A$306,"&lt;"&amp;EDATE(F$4,1))-SUMIFS('現金出納帳'!$E$7:$E$306,'現金出納帳'!$B$7:$B$306,$A14,'現金出納帳'!$A$7:$A$306,"&gt;="&amp;F$4,'現金出納帳'!$A$7:$A$306,"&lt;"&amp;EDATE(F$4,1))+SUMIFS('通帳出納帳'!$D$7:$D$306,'通帳出納帳'!$B$7:$B$306,$A14,'通帳出納帳'!$A$7:$A$306,"&gt;="&amp;F$4,'通帳出納帳'!$A$7:$A$306,"&lt;"&amp;EDATE(F$4,1))-SUMIFS('通帳出納帳'!$E$7:$E$306,'通帳出納帳'!$B$7:$B$306,$A14,'通帳出納帳'!$A$7:$A$306,"&gt;="&amp;F$4,'通帳出納帳'!$A$7:$A$306,"&lt;"&amp;EDATE(F$4,1)))</f>
      </c>
      <c r="G14" s="11">
        <f>IF($A14="","",SUMIFS('現金出納帳'!$D$7:$D$306,'現金出納帳'!$B$7:$B$306,$A14,'現金出納帳'!$A$7:$A$306,"&gt;="&amp;G$4,'現金出納帳'!$A$7:$A$306,"&lt;"&amp;EDATE(G$4,1))-SUMIFS('現金出納帳'!$E$7:$E$306,'現金出納帳'!$B$7:$B$306,$A14,'現金出納帳'!$A$7:$A$306,"&gt;="&amp;G$4,'現金出納帳'!$A$7:$A$306,"&lt;"&amp;EDATE(G$4,1))+SUMIFS('通帳出納帳'!$D$7:$D$306,'通帳出納帳'!$B$7:$B$306,$A14,'通帳出納帳'!$A$7:$A$306,"&gt;="&amp;G$4,'通帳出納帳'!$A$7:$A$306,"&lt;"&amp;EDATE(G$4,1))-SUMIFS('通帳出納帳'!$E$7:$E$306,'通帳出納帳'!$B$7:$B$306,$A14,'通帳出納帳'!$A$7:$A$306,"&gt;="&amp;G$4,'通帳出納帳'!$A$7:$A$306,"&lt;"&amp;EDATE(G$4,1)))</f>
      </c>
      <c r="H14" s="11">
        <f>IF($A14="","",SUMIFS('現金出納帳'!$D$7:$D$306,'現金出納帳'!$B$7:$B$306,$A14,'現金出納帳'!$A$7:$A$306,"&gt;="&amp;H$4,'現金出納帳'!$A$7:$A$306,"&lt;"&amp;EDATE(H$4,1))-SUMIFS('現金出納帳'!$E$7:$E$306,'現金出納帳'!$B$7:$B$306,$A14,'現金出納帳'!$A$7:$A$306,"&gt;="&amp;H$4,'現金出納帳'!$A$7:$A$306,"&lt;"&amp;EDATE(H$4,1))+SUMIFS('通帳出納帳'!$D$7:$D$306,'通帳出納帳'!$B$7:$B$306,$A14,'通帳出納帳'!$A$7:$A$306,"&gt;="&amp;H$4,'通帳出納帳'!$A$7:$A$306,"&lt;"&amp;EDATE(H$4,1))-SUMIFS('通帳出納帳'!$E$7:$E$306,'通帳出納帳'!$B$7:$B$306,$A14,'通帳出納帳'!$A$7:$A$306,"&gt;="&amp;H$4,'通帳出納帳'!$A$7:$A$306,"&lt;"&amp;EDATE(H$4,1)))</f>
      </c>
      <c r="I14" s="11">
        <f>IF($A14="","",SUMIFS('現金出納帳'!$D$7:$D$306,'現金出納帳'!$B$7:$B$306,$A14,'現金出納帳'!$A$7:$A$306,"&gt;="&amp;I$4,'現金出納帳'!$A$7:$A$306,"&lt;"&amp;EDATE(I$4,1))-SUMIFS('現金出納帳'!$E$7:$E$306,'現金出納帳'!$B$7:$B$306,$A14,'現金出納帳'!$A$7:$A$306,"&gt;="&amp;I$4,'現金出納帳'!$A$7:$A$306,"&lt;"&amp;EDATE(I$4,1))+SUMIFS('通帳出納帳'!$D$7:$D$306,'通帳出納帳'!$B$7:$B$306,$A14,'通帳出納帳'!$A$7:$A$306,"&gt;="&amp;I$4,'通帳出納帳'!$A$7:$A$306,"&lt;"&amp;EDATE(I$4,1))-SUMIFS('通帳出納帳'!$E$7:$E$306,'通帳出納帳'!$B$7:$B$306,$A14,'通帳出納帳'!$A$7:$A$306,"&gt;="&amp;I$4,'通帳出納帳'!$A$7:$A$306,"&lt;"&amp;EDATE(I$4,1)))</f>
      </c>
      <c r="J14" s="11">
        <f>IF($A14="","",SUMIFS('現金出納帳'!$D$7:$D$306,'現金出納帳'!$B$7:$B$306,$A14,'現金出納帳'!$A$7:$A$306,"&gt;="&amp;J$4,'現金出納帳'!$A$7:$A$306,"&lt;"&amp;EDATE(J$4,1))-SUMIFS('現金出納帳'!$E$7:$E$306,'現金出納帳'!$B$7:$B$306,$A14,'現金出納帳'!$A$7:$A$306,"&gt;="&amp;J$4,'現金出納帳'!$A$7:$A$306,"&lt;"&amp;EDATE(J$4,1))+SUMIFS('通帳出納帳'!$D$7:$D$306,'通帳出納帳'!$B$7:$B$306,$A14,'通帳出納帳'!$A$7:$A$306,"&gt;="&amp;J$4,'通帳出納帳'!$A$7:$A$306,"&lt;"&amp;EDATE(J$4,1))-SUMIFS('通帳出納帳'!$E$7:$E$306,'通帳出納帳'!$B$7:$B$306,$A14,'通帳出納帳'!$A$7:$A$306,"&gt;="&amp;J$4,'通帳出納帳'!$A$7:$A$306,"&lt;"&amp;EDATE(J$4,1)))</f>
      </c>
      <c r="K14" s="11">
        <f>IF($A14="","",SUMIFS('現金出納帳'!$D$7:$D$306,'現金出納帳'!$B$7:$B$306,$A14,'現金出納帳'!$A$7:$A$306,"&gt;="&amp;K$4,'現金出納帳'!$A$7:$A$306,"&lt;"&amp;EDATE(K$4,1))-SUMIFS('現金出納帳'!$E$7:$E$306,'現金出納帳'!$B$7:$B$306,$A14,'現金出納帳'!$A$7:$A$306,"&gt;="&amp;K$4,'現金出納帳'!$A$7:$A$306,"&lt;"&amp;EDATE(K$4,1))+SUMIFS('通帳出納帳'!$D$7:$D$306,'通帳出納帳'!$B$7:$B$306,$A14,'通帳出納帳'!$A$7:$A$306,"&gt;="&amp;K$4,'通帳出納帳'!$A$7:$A$306,"&lt;"&amp;EDATE(K$4,1))-SUMIFS('通帳出納帳'!$E$7:$E$306,'通帳出納帳'!$B$7:$B$306,$A14,'通帳出納帳'!$A$7:$A$306,"&gt;="&amp;K$4,'通帳出納帳'!$A$7:$A$306,"&lt;"&amp;EDATE(K$4,1)))</f>
      </c>
      <c r="L14" s="11">
        <f>IF($A14="","",SUMIFS('現金出納帳'!$D$7:$D$306,'現金出納帳'!$B$7:$B$306,$A14,'現金出納帳'!$A$7:$A$306,"&gt;="&amp;L$4,'現金出納帳'!$A$7:$A$306,"&lt;"&amp;EDATE(L$4,1))-SUMIFS('現金出納帳'!$E$7:$E$306,'現金出納帳'!$B$7:$B$306,$A14,'現金出納帳'!$A$7:$A$306,"&gt;="&amp;L$4,'現金出納帳'!$A$7:$A$306,"&lt;"&amp;EDATE(L$4,1))+SUMIFS('通帳出納帳'!$D$7:$D$306,'通帳出納帳'!$B$7:$B$306,$A14,'通帳出納帳'!$A$7:$A$306,"&gt;="&amp;L$4,'通帳出納帳'!$A$7:$A$306,"&lt;"&amp;EDATE(L$4,1))-SUMIFS('通帳出納帳'!$E$7:$E$306,'通帳出納帳'!$B$7:$B$306,$A14,'通帳出納帳'!$A$7:$A$306,"&gt;="&amp;L$4,'通帳出納帳'!$A$7:$A$306,"&lt;"&amp;EDATE(L$4,1)))</f>
      </c>
      <c r="M14" s="11">
        <f>IF($A14="","",SUMIFS('現金出納帳'!$D$7:$D$306,'現金出納帳'!$B$7:$B$306,$A14,'現金出納帳'!$A$7:$A$306,"&gt;="&amp;M$4,'現金出納帳'!$A$7:$A$306,"&lt;"&amp;EDATE(M$4,1))-SUMIFS('現金出納帳'!$E$7:$E$306,'現金出納帳'!$B$7:$B$306,$A14,'現金出納帳'!$A$7:$A$306,"&gt;="&amp;M$4,'現金出納帳'!$A$7:$A$306,"&lt;"&amp;EDATE(M$4,1))+SUMIFS('通帳出納帳'!$D$7:$D$306,'通帳出納帳'!$B$7:$B$306,$A14,'通帳出納帳'!$A$7:$A$306,"&gt;="&amp;M$4,'通帳出納帳'!$A$7:$A$306,"&lt;"&amp;EDATE(M$4,1))-SUMIFS('通帳出納帳'!$E$7:$E$306,'通帳出納帳'!$B$7:$B$306,$A14,'通帳出納帳'!$A$7:$A$306,"&gt;="&amp;M$4,'通帳出納帳'!$A$7:$A$306,"&lt;"&amp;EDATE(M$4,1)))</f>
      </c>
      <c r="N14" s="11">
        <f>IF($A14="","",SUMIFS('現金出納帳'!$D$7:$D$306,'現金出納帳'!$B$7:$B$306,$A14,'現金出納帳'!$A$7:$A$306,"&gt;="&amp;N$4,'現金出納帳'!$A$7:$A$306,"&lt;"&amp;EDATE(N$4,1))-SUMIFS('現金出納帳'!$E$7:$E$306,'現金出納帳'!$B$7:$B$306,$A14,'現金出納帳'!$A$7:$A$306,"&gt;="&amp;N$4,'現金出納帳'!$A$7:$A$306,"&lt;"&amp;EDATE(N$4,1))+SUMIFS('通帳出納帳'!$D$7:$D$306,'通帳出納帳'!$B$7:$B$306,$A14,'通帳出納帳'!$A$7:$A$306,"&gt;="&amp;N$4,'通帳出納帳'!$A$7:$A$306,"&lt;"&amp;EDATE(N$4,1))-SUMIFS('通帳出納帳'!$E$7:$E$306,'通帳出納帳'!$B$7:$B$306,$A14,'通帳出納帳'!$A$7:$A$306,"&gt;="&amp;N$4,'通帳出納帳'!$A$7:$A$306,"&lt;"&amp;EDATE(N$4,1)))</f>
      </c>
      <c r="O14" s="11">
        <f>IF($A14="","",SUM(C14:N14))</f>
      </c>
    </row>
    <row r="15" spans="1:15" x14ac:dyDescent="0.25">
      <c r="A15" s="7">
        <f>IF('最初に入れる'!A21="","",'最初に入れる'!A21)</f>
      </c>
      <c r="B15" s="11">
        <f>IF(A15="","",'最初に入れる'!B21)</f>
      </c>
      <c r="C15" s="11">
        <f>IF($A15="","",SUMIFS('現金出納帳'!$D$7:$D$306,'現金出納帳'!$B$7:$B$306,$A15,'現金出納帳'!$A$7:$A$306,"&gt;="&amp;C$4,'現金出納帳'!$A$7:$A$306,"&lt;"&amp;EDATE(C$4,1))-SUMIFS('現金出納帳'!$E$7:$E$306,'現金出納帳'!$B$7:$B$306,$A15,'現金出納帳'!$A$7:$A$306,"&gt;="&amp;C$4,'現金出納帳'!$A$7:$A$306,"&lt;"&amp;EDATE(C$4,1))+SUMIFS('通帳出納帳'!$D$7:$D$306,'通帳出納帳'!$B$7:$B$306,$A15,'通帳出納帳'!$A$7:$A$306,"&gt;="&amp;C$4,'通帳出納帳'!$A$7:$A$306,"&lt;"&amp;EDATE(C$4,1))-SUMIFS('通帳出納帳'!$E$7:$E$306,'通帳出納帳'!$B$7:$B$306,$A15,'通帳出納帳'!$A$7:$A$306,"&gt;="&amp;C$4,'通帳出納帳'!$A$7:$A$306,"&lt;"&amp;EDATE(C$4,1)))</f>
      </c>
      <c r="D15" s="11">
        <f>IF($A15="","",SUMIFS('現金出納帳'!$D$7:$D$306,'現金出納帳'!$B$7:$B$306,$A15,'現金出納帳'!$A$7:$A$306,"&gt;="&amp;D$4,'現金出納帳'!$A$7:$A$306,"&lt;"&amp;EDATE(D$4,1))-SUMIFS('現金出納帳'!$E$7:$E$306,'現金出納帳'!$B$7:$B$306,$A15,'現金出納帳'!$A$7:$A$306,"&gt;="&amp;D$4,'現金出納帳'!$A$7:$A$306,"&lt;"&amp;EDATE(D$4,1))+SUMIFS('通帳出納帳'!$D$7:$D$306,'通帳出納帳'!$B$7:$B$306,$A15,'通帳出納帳'!$A$7:$A$306,"&gt;="&amp;D$4,'通帳出納帳'!$A$7:$A$306,"&lt;"&amp;EDATE(D$4,1))-SUMIFS('通帳出納帳'!$E$7:$E$306,'通帳出納帳'!$B$7:$B$306,$A15,'通帳出納帳'!$A$7:$A$306,"&gt;="&amp;D$4,'通帳出納帳'!$A$7:$A$306,"&lt;"&amp;EDATE(D$4,1)))</f>
      </c>
      <c r="E15" s="11">
        <f>IF($A15="","",SUMIFS('現金出納帳'!$D$7:$D$306,'現金出納帳'!$B$7:$B$306,$A15,'現金出納帳'!$A$7:$A$306,"&gt;="&amp;E$4,'現金出納帳'!$A$7:$A$306,"&lt;"&amp;EDATE(E$4,1))-SUMIFS('現金出納帳'!$E$7:$E$306,'現金出納帳'!$B$7:$B$306,$A15,'現金出納帳'!$A$7:$A$306,"&gt;="&amp;E$4,'現金出納帳'!$A$7:$A$306,"&lt;"&amp;EDATE(E$4,1))+SUMIFS('通帳出納帳'!$D$7:$D$306,'通帳出納帳'!$B$7:$B$306,$A15,'通帳出納帳'!$A$7:$A$306,"&gt;="&amp;E$4,'通帳出納帳'!$A$7:$A$306,"&lt;"&amp;EDATE(E$4,1))-SUMIFS('通帳出納帳'!$E$7:$E$306,'通帳出納帳'!$B$7:$B$306,$A15,'通帳出納帳'!$A$7:$A$306,"&gt;="&amp;E$4,'通帳出納帳'!$A$7:$A$306,"&lt;"&amp;EDATE(E$4,1)))</f>
      </c>
      <c r="F15" s="11">
        <f>IF($A15="","",SUMIFS('現金出納帳'!$D$7:$D$306,'現金出納帳'!$B$7:$B$306,$A15,'現金出納帳'!$A$7:$A$306,"&gt;="&amp;F$4,'現金出納帳'!$A$7:$A$306,"&lt;"&amp;EDATE(F$4,1))-SUMIFS('現金出納帳'!$E$7:$E$306,'現金出納帳'!$B$7:$B$306,$A15,'現金出納帳'!$A$7:$A$306,"&gt;="&amp;F$4,'現金出納帳'!$A$7:$A$306,"&lt;"&amp;EDATE(F$4,1))+SUMIFS('通帳出納帳'!$D$7:$D$306,'通帳出納帳'!$B$7:$B$306,$A15,'通帳出納帳'!$A$7:$A$306,"&gt;="&amp;F$4,'通帳出納帳'!$A$7:$A$306,"&lt;"&amp;EDATE(F$4,1))-SUMIFS('通帳出納帳'!$E$7:$E$306,'通帳出納帳'!$B$7:$B$306,$A15,'通帳出納帳'!$A$7:$A$306,"&gt;="&amp;F$4,'通帳出納帳'!$A$7:$A$306,"&lt;"&amp;EDATE(F$4,1)))</f>
      </c>
      <c r="G15" s="11">
        <f>IF($A15="","",SUMIFS('現金出納帳'!$D$7:$D$306,'現金出納帳'!$B$7:$B$306,$A15,'現金出納帳'!$A$7:$A$306,"&gt;="&amp;G$4,'現金出納帳'!$A$7:$A$306,"&lt;"&amp;EDATE(G$4,1))-SUMIFS('現金出納帳'!$E$7:$E$306,'現金出納帳'!$B$7:$B$306,$A15,'現金出納帳'!$A$7:$A$306,"&gt;="&amp;G$4,'現金出納帳'!$A$7:$A$306,"&lt;"&amp;EDATE(G$4,1))+SUMIFS('通帳出納帳'!$D$7:$D$306,'通帳出納帳'!$B$7:$B$306,$A15,'通帳出納帳'!$A$7:$A$306,"&gt;="&amp;G$4,'通帳出納帳'!$A$7:$A$306,"&lt;"&amp;EDATE(G$4,1))-SUMIFS('通帳出納帳'!$E$7:$E$306,'通帳出納帳'!$B$7:$B$306,$A15,'通帳出納帳'!$A$7:$A$306,"&gt;="&amp;G$4,'通帳出納帳'!$A$7:$A$306,"&lt;"&amp;EDATE(G$4,1)))</f>
      </c>
      <c r="H15" s="11">
        <f>IF($A15="","",SUMIFS('現金出納帳'!$D$7:$D$306,'現金出納帳'!$B$7:$B$306,$A15,'現金出納帳'!$A$7:$A$306,"&gt;="&amp;H$4,'現金出納帳'!$A$7:$A$306,"&lt;"&amp;EDATE(H$4,1))-SUMIFS('現金出納帳'!$E$7:$E$306,'現金出納帳'!$B$7:$B$306,$A15,'現金出納帳'!$A$7:$A$306,"&gt;="&amp;H$4,'現金出納帳'!$A$7:$A$306,"&lt;"&amp;EDATE(H$4,1))+SUMIFS('通帳出納帳'!$D$7:$D$306,'通帳出納帳'!$B$7:$B$306,$A15,'通帳出納帳'!$A$7:$A$306,"&gt;="&amp;H$4,'通帳出納帳'!$A$7:$A$306,"&lt;"&amp;EDATE(H$4,1))-SUMIFS('通帳出納帳'!$E$7:$E$306,'通帳出納帳'!$B$7:$B$306,$A15,'通帳出納帳'!$A$7:$A$306,"&gt;="&amp;H$4,'通帳出納帳'!$A$7:$A$306,"&lt;"&amp;EDATE(H$4,1)))</f>
      </c>
      <c r="I15" s="11">
        <f>IF($A15="","",SUMIFS('現金出納帳'!$D$7:$D$306,'現金出納帳'!$B$7:$B$306,$A15,'現金出納帳'!$A$7:$A$306,"&gt;="&amp;I$4,'現金出納帳'!$A$7:$A$306,"&lt;"&amp;EDATE(I$4,1))-SUMIFS('現金出納帳'!$E$7:$E$306,'現金出納帳'!$B$7:$B$306,$A15,'現金出納帳'!$A$7:$A$306,"&gt;="&amp;I$4,'現金出納帳'!$A$7:$A$306,"&lt;"&amp;EDATE(I$4,1))+SUMIFS('通帳出納帳'!$D$7:$D$306,'通帳出納帳'!$B$7:$B$306,$A15,'通帳出納帳'!$A$7:$A$306,"&gt;="&amp;I$4,'通帳出納帳'!$A$7:$A$306,"&lt;"&amp;EDATE(I$4,1))-SUMIFS('通帳出納帳'!$E$7:$E$306,'通帳出納帳'!$B$7:$B$306,$A15,'通帳出納帳'!$A$7:$A$306,"&gt;="&amp;I$4,'通帳出納帳'!$A$7:$A$306,"&lt;"&amp;EDATE(I$4,1)))</f>
      </c>
      <c r="J15" s="11">
        <f>IF($A15="","",SUMIFS('現金出納帳'!$D$7:$D$306,'現金出納帳'!$B$7:$B$306,$A15,'現金出納帳'!$A$7:$A$306,"&gt;="&amp;J$4,'現金出納帳'!$A$7:$A$306,"&lt;"&amp;EDATE(J$4,1))-SUMIFS('現金出納帳'!$E$7:$E$306,'現金出納帳'!$B$7:$B$306,$A15,'現金出納帳'!$A$7:$A$306,"&gt;="&amp;J$4,'現金出納帳'!$A$7:$A$306,"&lt;"&amp;EDATE(J$4,1))+SUMIFS('通帳出納帳'!$D$7:$D$306,'通帳出納帳'!$B$7:$B$306,$A15,'通帳出納帳'!$A$7:$A$306,"&gt;="&amp;J$4,'通帳出納帳'!$A$7:$A$306,"&lt;"&amp;EDATE(J$4,1))-SUMIFS('通帳出納帳'!$E$7:$E$306,'通帳出納帳'!$B$7:$B$306,$A15,'通帳出納帳'!$A$7:$A$306,"&gt;="&amp;J$4,'通帳出納帳'!$A$7:$A$306,"&lt;"&amp;EDATE(J$4,1)))</f>
      </c>
      <c r="K15" s="11">
        <f>IF($A15="","",SUMIFS('現金出納帳'!$D$7:$D$306,'現金出納帳'!$B$7:$B$306,$A15,'現金出納帳'!$A$7:$A$306,"&gt;="&amp;K$4,'現金出納帳'!$A$7:$A$306,"&lt;"&amp;EDATE(K$4,1))-SUMIFS('現金出納帳'!$E$7:$E$306,'現金出納帳'!$B$7:$B$306,$A15,'現金出納帳'!$A$7:$A$306,"&gt;="&amp;K$4,'現金出納帳'!$A$7:$A$306,"&lt;"&amp;EDATE(K$4,1))+SUMIFS('通帳出納帳'!$D$7:$D$306,'通帳出納帳'!$B$7:$B$306,$A15,'通帳出納帳'!$A$7:$A$306,"&gt;="&amp;K$4,'通帳出納帳'!$A$7:$A$306,"&lt;"&amp;EDATE(K$4,1))-SUMIFS('通帳出納帳'!$E$7:$E$306,'通帳出納帳'!$B$7:$B$306,$A15,'通帳出納帳'!$A$7:$A$306,"&gt;="&amp;K$4,'通帳出納帳'!$A$7:$A$306,"&lt;"&amp;EDATE(K$4,1)))</f>
      </c>
      <c r="L15" s="11">
        <f>IF($A15="","",SUMIFS('現金出納帳'!$D$7:$D$306,'現金出納帳'!$B$7:$B$306,$A15,'現金出納帳'!$A$7:$A$306,"&gt;="&amp;L$4,'現金出納帳'!$A$7:$A$306,"&lt;"&amp;EDATE(L$4,1))-SUMIFS('現金出納帳'!$E$7:$E$306,'現金出納帳'!$B$7:$B$306,$A15,'現金出納帳'!$A$7:$A$306,"&gt;="&amp;L$4,'現金出納帳'!$A$7:$A$306,"&lt;"&amp;EDATE(L$4,1))+SUMIFS('通帳出納帳'!$D$7:$D$306,'通帳出納帳'!$B$7:$B$306,$A15,'通帳出納帳'!$A$7:$A$306,"&gt;="&amp;L$4,'通帳出納帳'!$A$7:$A$306,"&lt;"&amp;EDATE(L$4,1))-SUMIFS('通帳出納帳'!$E$7:$E$306,'通帳出納帳'!$B$7:$B$306,$A15,'通帳出納帳'!$A$7:$A$306,"&gt;="&amp;L$4,'通帳出納帳'!$A$7:$A$306,"&lt;"&amp;EDATE(L$4,1)))</f>
      </c>
      <c r="M15" s="11">
        <f>IF($A15="","",SUMIFS('現金出納帳'!$D$7:$D$306,'現金出納帳'!$B$7:$B$306,$A15,'現金出納帳'!$A$7:$A$306,"&gt;="&amp;M$4,'現金出納帳'!$A$7:$A$306,"&lt;"&amp;EDATE(M$4,1))-SUMIFS('現金出納帳'!$E$7:$E$306,'現金出納帳'!$B$7:$B$306,$A15,'現金出納帳'!$A$7:$A$306,"&gt;="&amp;M$4,'現金出納帳'!$A$7:$A$306,"&lt;"&amp;EDATE(M$4,1))+SUMIFS('通帳出納帳'!$D$7:$D$306,'通帳出納帳'!$B$7:$B$306,$A15,'通帳出納帳'!$A$7:$A$306,"&gt;="&amp;M$4,'通帳出納帳'!$A$7:$A$306,"&lt;"&amp;EDATE(M$4,1))-SUMIFS('通帳出納帳'!$E$7:$E$306,'通帳出納帳'!$B$7:$B$306,$A15,'通帳出納帳'!$A$7:$A$306,"&gt;="&amp;M$4,'通帳出納帳'!$A$7:$A$306,"&lt;"&amp;EDATE(M$4,1)))</f>
      </c>
      <c r="N15" s="11">
        <f>IF($A15="","",SUMIFS('現金出納帳'!$D$7:$D$306,'現金出納帳'!$B$7:$B$306,$A15,'現金出納帳'!$A$7:$A$306,"&gt;="&amp;N$4,'現金出納帳'!$A$7:$A$306,"&lt;"&amp;EDATE(N$4,1))-SUMIFS('現金出納帳'!$E$7:$E$306,'現金出納帳'!$B$7:$B$306,$A15,'現金出納帳'!$A$7:$A$306,"&gt;="&amp;N$4,'現金出納帳'!$A$7:$A$306,"&lt;"&amp;EDATE(N$4,1))+SUMIFS('通帳出納帳'!$D$7:$D$306,'通帳出納帳'!$B$7:$B$306,$A15,'通帳出納帳'!$A$7:$A$306,"&gt;="&amp;N$4,'通帳出納帳'!$A$7:$A$306,"&lt;"&amp;EDATE(N$4,1))-SUMIFS('通帳出納帳'!$E$7:$E$306,'通帳出納帳'!$B$7:$B$306,$A15,'通帳出納帳'!$A$7:$A$306,"&gt;="&amp;N$4,'通帳出納帳'!$A$7:$A$306,"&lt;"&amp;EDATE(N$4,1)))</f>
      </c>
      <c r="O15" s="11">
        <f>IF($A15="","",SUM(C15:N15))</f>
      </c>
    </row>
    <row r="16" spans="1:15" x14ac:dyDescent="0.25">
      <c r="A16" s="7">
        <f>IF('最初に入れる'!A22="","",'最初に入れる'!A22)</f>
      </c>
      <c r="B16" s="11">
        <f>IF(A16="","",'最初に入れる'!B22)</f>
      </c>
      <c r="C16" s="11">
        <f>IF($A16="","",SUMIFS('現金出納帳'!$D$7:$D$306,'現金出納帳'!$B$7:$B$306,$A16,'現金出納帳'!$A$7:$A$306,"&gt;="&amp;C$4,'現金出納帳'!$A$7:$A$306,"&lt;"&amp;EDATE(C$4,1))-SUMIFS('現金出納帳'!$E$7:$E$306,'現金出納帳'!$B$7:$B$306,$A16,'現金出納帳'!$A$7:$A$306,"&gt;="&amp;C$4,'現金出納帳'!$A$7:$A$306,"&lt;"&amp;EDATE(C$4,1))+SUMIFS('通帳出納帳'!$D$7:$D$306,'通帳出納帳'!$B$7:$B$306,$A16,'通帳出納帳'!$A$7:$A$306,"&gt;="&amp;C$4,'通帳出納帳'!$A$7:$A$306,"&lt;"&amp;EDATE(C$4,1))-SUMIFS('通帳出納帳'!$E$7:$E$306,'通帳出納帳'!$B$7:$B$306,$A16,'通帳出納帳'!$A$7:$A$306,"&gt;="&amp;C$4,'通帳出納帳'!$A$7:$A$306,"&lt;"&amp;EDATE(C$4,1)))</f>
      </c>
      <c r="D16" s="11">
        <f>IF($A16="","",SUMIFS('現金出納帳'!$D$7:$D$306,'現金出納帳'!$B$7:$B$306,$A16,'現金出納帳'!$A$7:$A$306,"&gt;="&amp;D$4,'現金出納帳'!$A$7:$A$306,"&lt;"&amp;EDATE(D$4,1))-SUMIFS('現金出納帳'!$E$7:$E$306,'現金出納帳'!$B$7:$B$306,$A16,'現金出納帳'!$A$7:$A$306,"&gt;="&amp;D$4,'現金出納帳'!$A$7:$A$306,"&lt;"&amp;EDATE(D$4,1))+SUMIFS('通帳出納帳'!$D$7:$D$306,'通帳出納帳'!$B$7:$B$306,$A16,'通帳出納帳'!$A$7:$A$306,"&gt;="&amp;D$4,'通帳出納帳'!$A$7:$A$306,"&lt;"&amp;EDATE(D$4,1))-SUMIFS('通帳出納帳'!$E$7:$E$306,'通帳出納帳'!$B$7:$B$306,$A16,'通帳出納帳'!$A$7:$A$306,"&gt;="&amp;D$4,'通帳出納帳'!$A$7:$A$306,"&lt;"&amp;EDATE(D$4,1)))</f>
      </c>
      <c r="E16" s="11">
        <f>IF($A16="","",SUMIFS('現金出納帳'!$D$7:$D$306,'現金出納帳'!$B$7:$B$306,$A16,'現金出納帳'!$A$7:$A$306,"&gt;="&amp;E$4,'現金出納帳'!$A$7:$A$306,"&lt;"&amp;EDATE(E$4,1))-SUMIFS('現金出納帳'!$E$7:$E$306,'現金出納帳'!$B$7:$B$306,$A16,'現金出納帳'!$A$7:$A$306,"&gt;="&amp;E$4,'現金出納帳'!$A$7:$A$306,"&lt;"&amp;EDATE(E$4,1))+SUMIFS('通帳出納帳'!$D$7:$D$306,'通帳出納帳'!$B$7:$B$306,$A16,'通帳出納帳'!$A$7:$A$306,"&gt;="&amp;E$4,'通帳出納帳'!$A$7:$A$306,"&lt;"&amp;EDATE(E$4,1))-SUMIFS('通帳出納帳'!$E$7:$E$306,'通帳出納帳'!$B$7:$B$306,$A16,'通帳出納帳'!$A$7:$A$306,"&gt;="&amp;E$4,'通帳出納帳'!$A$7:$A$306,"&lt;"&amp;EDATE(E$4,1)))</f>
      </c>
      <c r="F16" s="11">
        <f>IF($A16="","",SUMIFS('現金出納帳'!$D$7:$D$306,'現金出納帳'!$B$7:$B$306,$A16,'現金出納帳'!$A$7:$A$306,"&gt;="&amp;F$4,'現金出納帳'!$A$7:$A$306,"&lt;"&amp;EDATE(F$4,1))-SUMIFS('現金出納帳'!$E$7:$E$306,'現金出納帳'!$B$7:$B$306,$A16,'現金出納帳'!$A$7:$A$306,"&gt;="&amp;F$4,'現金出納帳'!$A$7:$A$306,"&lt;"&amp;EDATE(F$4,1))+SUMIFS('通帳出納帳'!$D$7:$D$306,'通帳出納帳'!$B$7:$B$306,$A16,'通帳出納帳'!$A$7:$A$306,"&gt;="&amp;F$4,'通帳出納帳'!$A$7:$A$306,"&lt;"&amp;EDATE(F$4,1))-SUMIFS('通帳出納帳'!$E$7:$E$306,'通帳出納帳'!$B$7:$B$306,$A16,'通帳出納帳'!$A$7:$A$306,"&gt;="&amp;F$4,'通帳出納帳'!$A$7:$A$306,"&lt;"&amp;EDATE(F$4,1)))</f>
      </c>
      <c r="G16" s="11">
        <f>IF($A16="","",SUMIFS('現金出納帳'!$D$7:$D$306,'現金出納帳'!$B$7:$B$306,$A16,'現金出納帳'!$A$7:$A$306,"&gt;="&amp;G$4,'現金出納帳'!$A$7:$A$306,"&lt;"&amp;EDATE(G$4,1))-SUMIFS('現金出納帳'!$E$7:$E$306,'現金出納帳'!$B$7:$B$306,$A16,'現金出納帳'!$A$7:$A$306,"&gt;="&amp;G$4,'現金出納帳'!$A$7:$A$306,"&lt;"&amp;EDATE(G$4,1))+SUMIFS('通帳出納帳'!$D$7:$D$306,'通帳出納帳'!$B$7:$B$306,$A16,'通帳出納帳'!$A$7:$A$306,"&gt;="&amp;G$4,'通帳出納帳'!$A$7:$A$306,"&lt;"&amp;EDATE(G$4,1))-SUMIFS('通帳出納帳'!$E$7:$E$306,'通帳出納帳'!$B$7:$B$306,$A16,'通帳出納帳'!$A$7:$A$306,"&gt;="&amp;G$4,'通帳出納帳'!$A$7:$A$306,"&lt;"&amp;EDATE(G$4,1)))</f>
      </c>
      <c r="H16" s="11">
        <f>IF($A16="","",SUMIFS('現金出納帳'!$D$7:$D$306,'現金出納帳'!$B$7:$B$306,$A16,'現金出納帳'!$A$7:$A$306,"&gt;="&amp;H$4,'現金出納帳'!$A$7:$A$306,"&lt;"&amp;EDATE(H$4,1))-SUMIFS('現金出納帳'!$E$7:$E$306,'現金出納帳'!$B$7:$B$306,$A16,'現金出納帳'!$A$7:$A$306,"&gt;="&amp;H$4,'現金出納帳'!$A$7:$A$306,"&lt;"&amp;EDATE(H$4,1))+SUMIFS('通帳出納帳'!$D$7:$D$306,'通帳出納帳'!$B$7:$B$306,$A16,'通帳出納帳'!$A$7:$A$306,"&gt;="&amp;H$4,'通帳出納帳'!$A$7:$A$306,"&lt;"&amp;EDATE(H$4,1))-SUMIFS('通帳出納帳'!$E$7:$E$306,'通帳出納帳'!$B$7:$B$306,$A16,'通帳出納帳'!$A$7:$A$306,"&gt;="&amp;H$4,'通帳出納帳'!$A$7:$A$306,"&lt;"&amp;EDATE(H$4,1)))</f>
      </c>
      <c r="I16" s="11">
        <f>IF($A16="","",SUMIFS('現金出納帳'!$D$7:$D$306,'現金出納帳'!$B$7:$B$306,$A16,'現金出納帳'!$A$7:$A$306,"&gt;="&amp;I$4,'現金出納帳'!$A$7:$A$306,"&lt;"&amp;EDATE(I$4,1))-SUMIFS('現金出納帳'!$E$7:$E$306,'現金出納帳'!$B$7:$B$306,$A16,'現金出納帳'!$A$7:$A$306,"&gt;="&amp;I$4,'現金出納帳'!$A$7:$A$306,"&lt;"&amp;EDATE(I$4,1))+SUMIFS('通帳出納帳'!$D$7:$D$306,'通帳出納帳'!$B$7:$B$306,$A16,'通帳出納帳'!$A$7:$A$306,"&gt;="&amp;I$4,'通帳出納帳'!$A$7:$A$306,"&lt;"&amp;EDATE(I$4,1))-SUMIFS('通帳出納帳'!$E$7:$E$306,'通帳出納帳'!$B$7:$B$306,$A16,'通帳出納帳'!$A$7:$A$306,"&gt;="&amp;I$4,'通帳出納帳'!$A$7:$A$306,"&lt;"&amp;EDATE(I$4,1)))</f>
      </c>
      <c r="J16" s="11">
        <f>IF($A16="","",SUMIFS('現金出納帳'!$D$7:$D$306,'現金出納帳'!$B$7:$B$306,$A16,'現金出納帳'!$A$7:$A$306,"&gt;="&amp;J$4,'現金出納帳'!$A$7:$A$306,"&lt;"&amp;EDATE(J$4,1))-SUMIFS('現金出納帳'!$E$7:$E$306,'現金出納帳'!$B$7:$B$306,$A16,'現金出納帳'!$A$7:$A$306,"&gt;="&amp;J$4,'現金出納帳'!$A$7:$A$306,"&lt;"&amp;EDATE(J$4,1))+SUMIFS('通帳出納帳'!$D$7:$D$306,'通帳出納帳'!$B$7:$B$306,$A16,'通帳出納帳'!$A$7:$A$306,"&gt;="&amp;J$4,'通帳出納帳'!$A$7:$A$306,"&lt;"&amp;EDATE(J$4,1))-SUMIFS('通帳出納帳'!$E$7:$E$306,'通帳出納帳'!$B$7:$B$306,$A16,'通帳出納帳'!$A$7:$A$306,"&gt;="&amp;J$4,'通帳出納帳'!$A$7:$A$306,"&lt;"&amp;EDATE(J$4,1)))</f>
      </c>
      <c r="K16" s="11">
        <f>IF($A16="","",SUMIFS('現金出納帳'!$D$7:$D$306,'現金出納帳'!$B$7:$B$306,$A16,'現金出納帳'!$A$7:$A$306,"&gt;="&amp;K$4,'現金出納帳'!$A$7:$A$306,"&lt;"&amp;EDATE(K$4,1))-SUMIFS('現金出納帳'!$E$7:$E$306,'現金出納帳'!$B$7:$B$306,$A16,'現金出納帳'!$A$7:$A$306,"&gt;="&amp;K$4,'現金出納帳'!$A$7:$A$306,"&lt;"&amp;EDATE(K$4,1))+SUMIFS('通帳出納帳'!$D$7:$D$306,'通帳出納帳'!$B$7:$B$306,$A16,'通帳出納帳'!$A$7:$A$306,"&gt;="&amp;K$4,'通帳出納帳'!$A$7:$A$306,"&lt;"&amp;EDATE(K$4,1))-SUMIFS('通帳出納帳'!$E$7:$E$306,'通帳出納帳'!$B$7:$B$306,$A16,'通帳出納帳'!$A$7:$A$306,"&gt;="&amp;K$4,'通帳出納帳'!$A$7:$A$306,"&lt;"&amp;EDATE(K$4,1)))</f>
      </c>
      <c r="L16" s="11">
        <f>IF($A16="","",SUMIFS('現金出納帳'!$D$7:$D$306,'現金出納帳'!$B$7:$B$306,$A16,'現金出納帳'!$A$7:$A$306,"&gt;="&amp;L$4,'現金出納帳'!$A$7:$A$306,"&lt;"&amp;EDATE(L$4,1))-SUMIFS('現金出納帳'!$E$7:$E$306,'現金出納帳'!$B$7:$B$306,$A16,'現金出納帳'!$A$7:$A$306,"&gt;="&amp;L$4,'現金出納帳'!$A$7:$A$306,"&lt;"&amp;EDATE(L$4,1))+SUMIFS('通帳出納帳'!$D$7:$D$306,'通帳出納帳'!$B$7:$B$306,$A16,'通帳出納帳'!$A$7:$A$306,"&gt;="&amp;L$4,'通帳出納帳'!$A$7:$A$306,"&lt;"&amp;EDATE(L$4,1))-SUMIFS('通帳出納帳'!$E$7:$E$306,'通帳出納帳'!$B$7:$B$306,$A16,'通帳出納帳'!$A$7:$A$306,"&gt;="&amp;L$4,'通帳出納帳'!$A$7:$A$306,"&lt;"&amp;EDATE(L$4,1)))</f>
      </c>
      <c r="M16" s="11">
        <f>IF($A16="","",SUMIFS('現金出納帳'!$D$7:$D$306,'現金出納帳'!$B$7:$B$306,$A16,'現金出納帳'!$A$7:$A$306,"&gt;="&amp;M$4,'現金出納帳'!$A$7:$A$306,"&lt;"&amp;EDATE(M$4,1))-SUMIFS('現金出納帳'!$E$7:$E$306,'現金出納帳'!$B$7:$B$306,$A16,'現金出納帳'!$A$7:$A$306,"&gt;="&amp;M$4,'現金出納帳'!$A$7:$A$306,"&lt;"&amp;EDATE(M$4,1))+SUMIFS('通帳出納帳'!$D$7:$D$306,'通帳出納帳'!$B$7:$B$306,$A16,'通帳出納帳'!$A$7:$A$306,"&gt;="&amp;M$4,'通帳出納帳'!$A$7:$A$306,"&lt;"&amp;EDATE(M$4,1))-SUMIFS('通帳出納帳'!$E$7:$E$306,'通帳出納帳'!$B$7:$B$306,$A16,'通帳出納帳'!$A$7:$A$306,"&gt;="&amp;M$4,'通帳出納帳'!$A$7:$A$306,"&lt;"&amp;EDATE(M$4,1)))</f>
      </c>
      <c r="N16" s="11">
        <f>IF($A16="","",SUMIFS('現金出納帳'!$D$7:$D$306,'現金出納帳'!$B$7:$B$306,$A16,'現金出納帳'!$A$7:$A$306,"&gt;="&amp;N$4,'現金出納帳'!$A$7:$A$306,"&lt;"&amp;EDATE(N$4,1))-SUMIFS('現金出納帳'!$E$7:$E$306,'現金出納帳'!$B$7:$B$306,$A16,'現金出納帳'!$A$7:$A$306,"&gt;="&amp;N$4,'現金出納帳'!$A$7:$A$306,"&lt;"&amp;EDATE(N$4,1))+SUMIFS('通帳出納帳'!$D$7:$D$306,'通帳出納帳'!$B$7:$B$306,$A16,'通帳出納帳'!$A$7:$A$306,"&gt;="&amp;N$4,'通帳出納帳'!$A$7:$A$306,"&lt;"&amp;EDATE(N$4,1))-SUMIFS('通帳出納帳'!$E$7:$E$306,'通帳出納帳'!$B$7:$B$306,$A16,'通帳出納帳'!$A$7:$A$306,"&gt;="&amp;N$4,'通帳出納帳'!$A$7:$A$306,"&lt;"&amp;EDATE(N$4,1)))</f>
      </c>
      <c r="O16" s="11">
        <f>IF($A16="","",SUM(C16:N16))</f>
      </c>
    </row>
    <row r="17" spans="1:15" x14ac:dyDescent="0.25">
      <c r="A17" s="13" t="s">
        <v>172</v>
      </c>
      <c r="B17" s="14">
        <f>SUM(B7:B16)</f>
      </c>
      <c r="C17" s="14">
        <f>SUM(C7:C16)</f>
      </c>
      <c r="D17" s="14">
        <f>SUM(D7:D16)</f>
      </c>
      <c r="E17" s="14">
        <f>SUM(E7:E16)</f>
      </c>
      <c r="F17" s="14">
        <f>SUM(F7:F16)</f>
      </c>
      <c r="G17" s="14">
        <f>SUM(G7:G16)</f>
      </c>
      <c r="H17" s="14">
        <f>SUM(H7:H16)</f>
      </c>
      <c r="I17" s="14">
        <f>SUM(I7:I16)</f>
      </c>
      <c r="J17" s="14">
        <f>SUM(J7:J16)</f>
      </c>
      <c r="K17" s="14">
        <f>SUM(K7:K16)</f>
      </c>
      <c r="L17" s="14">
        <f>SUM(L7:L16)</f>
      </c>
      <c r="M17" s="14">
        <f>SUM(M7:M16)</f>
      </c>
      <c r="N17" s="14">
        <f>SUM(N7:N16)</f>
      </c>
      <c r="O17" s="14">
        <f>SUM(O7:O16)</f>
      </c>
    </row>
    <row r="19" spans="1:15" x14ac:dyDescent="0.25">
      <c r="A19" s="28" t="s">
        <v>173</v>
      </c>
      <c r="O19">
        <f>""</f>
      </c>
    </row>
    <row r="20" spans="1:15" x14ac:dyDescent="0.25">
      <c r="A20" s="7">
        <f>IF('最初に入れる'!A26="","",'最初に入れる'!A26)</f>
      </c>
      <c r="B20" s="11">
        <f>IF(A20="","",'最初に入れる'!B26)</f>
      </c>
      <c r="C20" s="11">
        <f>IF($A20="","",SUMIFS('現金出納帳'!$E$7:$E$306,'現金出納帳'!$B$7:$B$306,$A20,'現金出納帳'!$A$7:$A$306,"&gt;="&amp;C$4,'現金出納帳'!$A$7:$A$306,"&lt;"&amp;EDATE(C$4,1))-SUMIFS('現金出納帳'!$D$7:$D$306,'現金出納帳'!$B$7:$B$306,$A20,'現金出納帳'!$A$7:$A$306,"&gt;="&amp;C$4,'現金出納帳'!$A$7:$A$306,"&lt;"&amp;EDATE(C$4,1))+SUMIFS('通帳出納帳'!$E$7:$E$306,'通帳出納帳'!$B$7:$B$306,$A20,'通帳出納帳'!$A$7:$A$306,"&gt;="&amp;C$4,'通帳出納帳'!$A$7:$A$306,"&lt;"&amp;EDATE(C$4,1))-SUMIFS('通帳出納帳'!$D$7:$D$306,'通帳出納帳'!$B$7:$B$306,$A20,'通帳出納帳'!$A$7:$A$306,"&gt;="&amp;C$4,'通帳出納帳'!$A$7:$A$306,"&lt;"&amp;EDATE(C$4,1)))</f>
      </c>
      <c r="D20" s="11">
        <f>IF($A20="","",SUMIFS('現金出納帳'!$E$7:$E$306,'現金出納帳'!$B$7:$B$306,$A20,'現金出納帳'!$A$7:$A$306,"&gt;="&amp;D$4,'現金出納帳'!$A$7:$A$306,"&lt;"&amp;EDATE(D$4,1))-SUMIFS('現金出納帳'!$D$7:$D$306,'現金出納帳'!$B$7:$B$306,$A20,'現金出納帳'!$A$7:$A$306,"&gt;="&amp;D$4,'現金出納帳'!$A$7:$A$306,"&lt;"&amp;EDATE(D$4,1))+SUMIFS('通帳出納帳'!$E$7:$E$306,'通帳出納帳'!$B$7:$B$306,$A20,'通帳出納帳'!$A$7:$A$306,"&gt;="&amp;D$4,'通帳出納帳'!$A$7:$A$306,"&lt;"&amp;EDATE(D$4,1))-SUMIFS('通帳出納帳'!$D$7:$D$306,'通帳出納帳'!$B$7:$B$306,$A20,'通帳出納帳'!$A$7:$A$306,"&gt;="&amp;D$4,'通帳出納帳'!$A$7:$A$306,"&lt;"&amp;EDATE(D$4,1)))</f>
      </c>
      <c r="E20" s="11">
        <f>IF($A20="","",SUMIFS('現金出納帳'!$E$7:$E$306,'現金出納帳'!$B$7:$B$306,$A20,'現金出納帳'!$A$7:$A$306,"&gt;="&amp;E$4,'現金出納帳'!$A$7:$A$306,"&lt;"&amp;EDATE(E$4,1))-SUMIFS('現金出納帳'!$D$7:$D$306,'現金出納帳'!$B$7:$B$306,$A20,'現金出納帳'!$A$7:$A$306,"&gt;="&amp;E$4,'現金出納帳'!$A$7:$A$306,"&lt;"&amp;EDATE(E$4,1))+SUMIFS('通帳出納帳'!$E$7:$E$306,'通帳出納帳'!$B$7:$B$306,$A20,'通帳出納帳'!$A$7:$A$306,"&gt;="&amp;E$4,'通帳出納帳'!$A$7:$A$306,"&lt;"&amp;EDATE(E$4,1))-SUMIFS('通帳出納帳'!$D$7:$D$306,'通帳出納帳'!$B$7:$B$306,$A20,'通帳出納帳'!$A$7:$A$306,"&gt;="&amp;E$4,'通帳出納帳'!$A$7:$A$306,"&lt;"&amp;EDATE(E$4,1)))</f>
      </c>
      <c r="F20" s="11">
        <f>IF($A20="","",SUMIFS('現金出納帳'!$E$7:$E$306,'現金出納帳'!$B$7:$B$306,$A20,'現金出納帳'!$A$7:$A$306,"&gt;="&amp;F$4,'現金出納帳'!$A$7:$A$306,"&lt;"&amp;EDATE(F$4,1))-SUMIFS('現金出納帳'!$D$7:$D$306,'現金出納帳'!$B$7:$B$306,$A20,'現金出納帳'!$A$7:$A$306,"&gt;="&amp;F$4,'現金出納帳'!$A$7:$A$306,"&lt;"&amp;EDATE(F$4,1))+SUMIFS('通帳出納帳'!$E$7:$E$306,'通帳出納帳'!$B$7:$B$306,$A20,'通帳出納帳'!$A$7:$A$306,"&gt;="&amp;F$4,'通帳出納帳'!$A$7:$A$306,"&lt;"&amp;EDATE(F$4,1))-SUMIFS('通帳出納帳'!$D$7:$D$306,'通帳出納帳'!$B$7:$B$306,$A20,'通帳出納帳'!$A$7:$A$306,"&gt;="&amp;F$4,'通帳出納帳'!$A$7:$A$306,"&lt;"&amp;EDATE(F$4,1)))</f>
      </c>
      <c r="G20" s="11">
        <f>IF($A20="","",SUMIFS('現金出納帳'!$E$7:$E$306,'現金出納帳'!$B$7:$B$306,$A20,'現金出納帳'!$A$7:$A$306,"&gt;="&amp;G$4,'現金出納帳'!$A$7:$A$306,"&lt;"&amp;EDATE(G$4,1))-SUMIFS('現金出納帳'!$D$7:$D$306,'現金出納帳'!$B$7:$B$306,$A20,'現金出納帳'!$A$7:$A$306,"&gt;="&amp;G$4,'現金出納帳'!$A$7:$A$306,"&lt;"&amp;EDATE(G$4,1))+SUMIFS('通帳出納帳'!$E$7:$E$306,'通帳出納帳'!$B$7:$B$306,$A20,'通帳出納帳'!$A$7:$A$306,"&gt;="&amp;G$4,'通帳出納帳'!$A$7:$A$306,"&lt;"&amp;EDATE(G$4,1))-SUMIFS('通帳出納帳'!$D$7:$D$306,'通帳出納帳'!$B$7:$B$306,$A20,'通帳出納帳'!$A$7:$A$306,"&gt;="&amp;G$4,'通帳出納帳'!$A$7:$A$306,"&lt;"&amp;EDATE(G$4,1)))</f>
      </c>
      <c r="H20" s="11">
        <f>IF($A20="","",SUMIFS('現金出納帳'!$E$7:$E$306,'現金出納帳'!$B$7:$B$306,$A20,'現金出納帳'!$A$7:$A$306,"&gt;="&amp;H$4,'現金出納帳'!$A$7:$A$306,"&lt;"&amp;EDATE(H$4,1))-SUMIFS('現金出納帳'!$D$7:$D$306,'現金出納帳'!$B$7:$B$306,$A20,'現金出納帳'!$A$7:$A$306,"&gt;="&amp;H$4,'現金出納帳'!$A$7:$A$306,"&lt;"&amp;EDATE(H$4,1))+SUMIFS('通帳出納帳'!$E$7:$E$306,'通帳出納帳'!$B$7:$B$306,$A20,'通帳出納帳'!$A$7:$A$306,"&gt;="&amp;H$4,'通帳出納帳'!$A$7:$A$306,"&lt;"&amp;EDATE(H$4,1))-SUMIFS('通帳出納帳'!$D$7:$D$306,'通帳出納帳'!$B$7:$B$306,$A20,'通帳出納帳'!$A$7:$A$306,"&gt;="&amp;H$4,'通帳出納帳'!$A$7:$A$306,"&lt;"&amp;EDATE(H$4,1)))</f>
      </c>
      <c r="I20" s="11">
        <f>IF($A20="","",SUMIFS('現金出納帳'!$E$7:$E$306,'現金出納帳'!$B$7:$B$306,$A20,'現金出納帳'!$A$7:$A$306,"&gt;="&amp;I$4,'現金出納帳'!$A$7:$A$306,"&lt;"&amp;EDATE(I$4,1))-SUMIFS('現金出納帳'!$D$7:$D$306,'現金出納帳'!$B$7:$B$306,$A20,'現金出納帳'!$A$7:$A$306,"&gt;="&amp;I$4,'現金出納帳'!$A$7:$A$306,"&lt;"&amp;EDATE(I$4,1))+SUMIFS('通帳出納帳'!$E$7:$E$306,'通帳出納帳'!$B$7:$B$306,$A20,'通帳出納帳'!$A$7:$A$306,"&gt;="&amp;I$4,'通帳出納帳'!$A$7:$A$306,"&lt;"&amp;EDATE(I$4,1))-SUMIFS('通帳出納帳'!$D$7:$D$306,'通帳出納帳'!$B$7:$B$306,$A20,'通帳出納帳'!$A$7:$A$306,"&gt;="&amp;I$4,'通帳出納帳'!$A$7:$A$306,"&lt;"&amp;EDATE(I$4,1)))</f>
      </c>
      <c r="J20" s="11">
        <f>IF($A20="","",SUMIFS('現金出納帳'!$E$7:$E$306,'現金出納帳'!$B$7:$B$306,$A20,'現金出納帳'!$A$7:$A$306,"&gt;="&amp;J$4,'現金出納帳'!$A$7:$A$306,"&lt;"&amp;EDATE(J$4,1))-SUMIFS('現金出納帳'!$D$7:$D$306,'現金出納帳'!$B$7:$B$306,$A20,'現金出納帳'!$A$7:$A$306,"&gt;="&amp;J$4,'現金出納帳'!$A$7:$A$306,"&lt;"&amp;EDATE(J$4,1))+SUMIFS('通帳出納帳'!$E$7:$E$306,'通帳出納帳'!$B$7:$B$306,$A20,'通帳出納帳'!$A$7:$A$306,"&gt;="&amp;J$4,'通帳出納帳'!$A$7:$A$306,"&lt;"&amp;EDATE(J$4,1))-SUMIFS('通帳出納帳'!$D$7:$D$306,'通帳出納帳'!$B$7:$B$306,$A20,'通帳出納帳'!$A$7:$A$306,"&gt;="&amp;J$4,'通帳出納帳'!$A$7:$A$306,"&lt;"&amp;EDATE(J$4,1)))</f>
      </c>
      <c r="K20" s="11">
        <f>IF($A20="","",SUMIFS('現金出納帳'!$E$7:$E$306,'現金出納帳'!$B$7:$B$306,$A20,'現金出納帳'!$A$7:$A$306,"&gt;="&amp;K$4,'現金出納帳'!$A$7:$A$306,"&lt;"&amp;EDATE(K$4,1))-SUMIFS('現金出納帳'!$D$7:$D$306,'現金出納帳'!$B$7:$B$306,$A20,'現金出納帳'!$A$7:$A$306,"&gt;="&amp;K$4,'現金出納帳'!$A$7:$A$306,"&lt;"&amp;EDATE(K$4,1))+SUMIFS('通帳出納帳'!$E$7:$E$306,'通帳出納帳'!$B$7:$B$306,$A20,'通帳出納帳'!$A$7:$A$306,"&gt;="&amp;K$4,'通帳出納帳'!$A$7:$A$306,"&lt;"&amp;EDATE(K$4,1))-SUMIFS('通帳出納帳'!$D$7:$D$306,'通帳出納帳'!$B$7:$B$306,$A20,'通帳出納帳'!$A$7:$A$306,"&gt;="&amp;K$4,'通帳出納帳'!$A$7:$A$306,"&lt;"&amp;EDATE(K$4,1)))</f>
      </c>
      <c r="L20" s="11">
        <f>IF($A20="","",SUMIFS('現金出納帳'!$E$7:$E$306,'現金出納帳'!$B$7:$B$306,$A20,'現金出納帳'!$A$7:$A$306,"&gt;="&amp;L$4,'現金出納帳'!$A$7:$A$306,"&lt;"&amp;EDATE(L$4,1))-SUMIFS('現金出納帳'!$D$7:$D$306,'現金出納帳'!$B$7:$B$306,$A20,'現金出納帳'!$A$7:$A$306,"&gt;="&amp;L$4,'現金出納帳'!$A$7:$A$306,"&lt;"&amp;EDATE(L$4,1))+SUMIFS('通帳出納帳'!$E$7:$E$306,'通帳出納帳'!$B$7:$B$306,$A20,'通帳出納帳'!$A$7:$A$306,"&gt;="&amp;L$4,'通帳出納帳'!$A$7:$A$306,"&lt;"&amp;EDATE(L$4,1))-SUMIFS('通帳出納帳'!$D$7:$D$306,'通帳出納帳'!$B$7:$B$306,$A20,'通帳出納帳'!$A$7:$A$306,"&gt;="&amp;L$4,'通帳出納帳'!$A$7:$A$306,"&lt;"&amp;EDATE(L$4,1)))</f>
      </c>
      <c r="M20" s="11">
        <f>IF($A20="","",SUMIFS('現金出納帳'!$E$7:$E$306,'現金出納帳'!$B$7:$B$306,$A20,'現金出納帳'!$A$7:$A$306,"&gt;="&amp;M$4,'現金出納帳'!$A$7:$A$306,"&lt;"&amp;EDATE(M$4,1))-SUMIFS('現金出納帳'!$D$7:$D$306,'現金出納帳'!$B$7:$B$306,$A20,'現金出納帳'!$A$7:$A$306,"&gt;="&amp;M$4,'現金出納帳'!$A$7:$A$306,"&lt;"&amp;EDATE(M$4,1))+SUMIFS('通帳出納帳'!$E$7:$E$306,'通帳出納帳'!$B$7:$B$306,$A20,'通帳出納帳'!$A$7:$A$306,"&gt;="&amp;M$4,'通帳出納帳'!$A$7:$A$306,"&lt;"&amp;EDATE(M$4,1))-SUMIFS('通帳出納帳'!$D$7:$D$306,'通帳出納帳'!$B$7:$B$306,$A20,'通帳出納帳'!$A$7:$A$306,"&gt;="&amp;M$4,'通帳出納帳'!$A$7:$A$306,"&lt;"&amp;EDATE(M$4,1)))</f>
      </c>
      <c r="N20" s="11">
        <f>IF($A20="","",SUMIFS('現金出納帳'!$E$7:$E$306,'現金出納帳'!$B$7:$B$306,$A20,'現金出納帳'!$A$7:$A$306,"&gt;="&amp;N$4,'現金出納帳'!$A$7:$A$306,"&lt;"&amp;EDATE(N$4,1))-SUMIFS('現金出納帳'!$D$7:$D$306,'現金出納帳'!$B$7:$B$306,$A20,'現金出納帳'!$A$7:$A$306,"&gt;="&amp;N$4,'現金出納帳'!$A$7:$A$306,"&lt;"&amp;EDATE(N$4,1))+SUMIFS('通帳出納帳'!$E$7:$E$306,'通帳出納帳'!$B$7:$B$306,$A20,'通帳出納帳'!$A$7:$A$306,"&gt;="&amp;N$4,'通帳出納帳'!$A$7:$A$306,"&lt;"&amp;EDATE(N$4,1))-SUMIFS('通帳出納帳'!$D$7:$D$306,'通帳出納帳'!$B$7:$B$306,$A20,'通帳出納帳'!$A$7:$A$306,"&gt;="&amp;N$4,'通帳出納帳'!$A$7:$A$306,"&lt;"&amp;EDATE(N$4,1)))</f>
      </c>
      <c r="O20" s="11">
        <f>IF($A20="","",SUM(C20:N20))</f>
      </c>
    </row>
    <row r="21" spans="1:15" x14ac:dyDescent="0.25">
      <c r="A21" s="7">
        <f>IF('最初に入れる'!A27="","",'最初に入れる'!A27)</f>
      </c>
      <c r="B21" s="11">
        <f>IF(A21="","",'最初に入れる'!B27)</f>
      </c>
      <c r="C21" s="11">
        <f>IF($A21="","",SUMIFS('現金出納帳'!$E$7:$E$306,'現金出納帳'!$B$7:$B$306,$A21,'現金出納帳'!$A$7:$A$306,"&gt;="&amp;C$4,'現金出納帳'!$A$7:$A$306,"&lt;"&amp;EDATE(C$4,1))-SUMIFS('現金出納帳'!$D$7:$D$306,'現金出納帳'!$B$7:$B$306,$A21,'現金出納帳'!$A$7:$A$306,"&gt;="&amp;C$4,'現金出納帳'!$A$7:$A$306,"&lt;"&amp;EDATE(C$4,1))+SUMIFS('通帳出納帳'!$E$7:$E$306,'通帳出納帳'!$B$7:$B$306,$A21,'通帳出納帳'!$A$7:$A$306,"&gt;="&amp;C$4,'通帳出納帳'!$A$7:$A$306,"&lt;"&amp;EDATE(C$4,1))-SUMIFS('通帳出納帳'!$D$7:$D$306,'通帳出納帳'!$B$7:$B$306,$A21,'通帳出納帳'!$A$7:$A$306,"&gt;="&amp;C$4,'通帳出納帳'!$A$7:$A$306,"&lt;"&amp;EDATE(C$4,1)))</f>
      </c>
      <c r="D21" s="11">
        <f>IF($A21="","",SUMIFS('現金出納帳'!$E$7:$E$306,'現金出納帳'!$B$7:$B$306,$A21,'現金出納帳'!$A$7:$A$306,"&gt;="&amp;D$4,'現金出納帳'!$A$7:$A$306,"&lt;"&amp;EDATE(D$4,1))-SUMIFS('現金出納帳'!$D$7:$D$306,'現金出納帳'!$B$7:$B$306,$A21,'現金出納帳'!$A$7:$A$306,"&gt;="&amp;D$4,'現金出納帳'!$A$7:$A$306,"&lt;"&amp;EDATE(D$4,1))+SUMIFS('通帳出納帳'!$E$7:$E$306,'通帳出納帳'!$B$7:$B$306,$A21,'通帳出納帳'!$A$7:$A$306,"&gt;="&amp;D$4,'通帳出納帳'!$A$7:$A$306,"&lt;"&amp;EDATE(D$4,1))-SUMIFS('通帳出納帳'!$D$7:$D$306,'通帳出納帳'!$B$7:$B$306,$A21,'通帳出納帳'!$A$7:$A$306,"&gt;="&amp;D$4,'通帳出納帳'!$A$7:$A$306,"&lt;"&amp;EDATE(D$4,1)))</f>
      </c>
      <c r="E21" s="11">
        <f>IF($A21="","",SUMIFS('現金出納帳'!$E$7:$E$306,'現金出納帳'!$B$7:$B$306,$A21,'現金出納帳'!$A$7:$A$306,"&gt;="&amp;E$4,'現金出納帳'!$A$7:$A$306,"&lt;"&amp;EDATE(E$4,1))-SUMIFS('現金出納帳'!$D$7:$D$306,'現金出納帳'!$B$7:$B$306,$A21,'現金出納帳'!$A$7:$A$306,"&gt;="&amp;E$4,'現金出納帳'!$A$7:$A$306,"&lt;"&amp;EDATE(E$4,1))+SUMIFS('通帳出納帳'!$E$7:$E$306,'通帳出納帳'!$B$7:$B$306,$A21,'通帳出納帳'!$A$7:$A$306,"&gt;="&amp;E$4,'通帳出納帳'!$A$7:$A$306,"&lt;"&amp;EDATE(E$4,1))-SUMIFS('通帳出納帳'!$D$7:$D$306,'通帳出納帳'!$B$7:$B$306,$A21,'通帳出納帳'!$A$7:$A$306,"&gt;="&amp;E$4,'通帳出納帳'!$A$7:$A$306,"&lt;"&amp;EDATE(E$4,1)))</f>
      </c>
      <c r="F21" s="11">
        <f>IF($A21="","",SUMIFS('現金出納帳'!$E$7:$E$306,'現金出納帳'!$B$7:$B$306,$A21,'現金出納帳'!$A$7:$A$306,"&gt;="&amp;F$4,'現金出納帳'!$A$7:$A$306,"&lt;"&amp;EDATE(F$4,1))-SUMIFS('現金出納帳'!$D$7:$D$306,'現金出納帳'!$B$7:$B$306,$A21,'現金出納帳'!$A$7:$A$306,"&gt;="&amp;F$4,'現金出納帳'!$A$7:$A$306,"&lt;"&amp;EDATE(F$4,1))+SUMIFS('通帳出納帳'!$E$7:$E$306,'通帳出納帳'!$B$7:$B$306,$A21,'通帳出納帳'!$A$7:$A$306,"&gt;="&amp;F$4,'通帳出納帳'!$A$7:$A$306,"&lt;"&amp;EDATE(F$4,1))-SUMIFS('通帳出納帳'!$D$7:$D$306,'通帳出納帳'!$B$7:$B$306,$A21,'通帳出納帳'!$A$7:$A$306,"&gt;="&amp;F$4,'通帳出納帳'!$A$7:$A$306,"&lt;"&amp;EDATE(F$4,1)))</f>
      </c>
      <c r="G21" s="11">
        <f>IF($A21="","",SUMIFS('現金出納帳'!$E$7:$E$306,'現金出納帳'!$B$7:$B$306,$A21,'現金出納帳'!$A$7:$A$306,"&gt;="&amp;G$4,'現金出納帳'!$A$7:$A$306,"&lt;"&amp;EDATE(G$4,1))-SUMIFS('現金出納帳'!$D$7:$D$306,'現金出納帳'!$B$7:$B$306,$A21,'現金出納帳'!$A$7:$A$306,"&gt;="&amp;G$4,'現金出納帳'!$A$7:$A$306,"&lt;"&amp;EDATE(G$4,1))+SUMIFS('通帳出納帳'!$E$7:$E$306,'通帳出納帳'!$B$7:$B$306,$A21,'通帳出納帳'!$A$7:$A$306,"&gt;="&amp;G$4,'通帳出納帳'!$A$7:$A$306,"&lt;"&amp;EDATE(G$4,1))-SUMIFS('通帳出納帳'!$D$7:$D$306,'通帳出納帳'!$B$7:$B$306,$A21,'通帳出納帳'!$A$7:$A$306,"&gt;="&amp;G$4,'通帳出納帳'!$A$7:$A$306,"&lt;"&amp;EDATE(G$4,1)))</f>
      </c>
      <c r="H21" s="11">
        <f>IF($A21="","",SUMIFS('現金出納帳'!$E$7:$E$306,'現金出納帳'!$B$7:$B$306,$A21,'現金出納帳'!$A$7:$A$306,"&gt;="&amp;H$4,'現金出納帳'!$A$7:$A$306,"&lt;"&amp;EDATE(H$4,1))-SUMIFS('現金出納帳'!$D$7:$D$306,'現金出納帳'!$B$7:$B$306,$A21,'現金出納帳'!$A$7:$A$306,"&gt;="&amp;H$4,'現金出納帳'!$A$7:$A$306,"&lt;"&amp;EDATE(H$4,1))+SUMIFS('通帳出納帳'!$E$7:$E$306,'通帳出納帳'!$B$7:$B$306,$A21,'通帳出納帳'!$A$7:$A$306,"&gt;="&amp;H$4,'通帳出納帳'!$A$7:$A$306,"&lt;"&amp;EDATE(H$4,1))-SUMIFS('通帳出納帳'!$D$7:$D$306,'通帳出納帳'!$B$7:$B$306,$A21,'通帳出納帳'!$A$7:$A$306,"&gt;="&amp;H$4,'通帳出納帳'!$A$7:$A$306,"&lt;"&amp;EDATE(H$4,1)))</f>
      </c>
      <c r="I21" s="11">
        <f>IF($A21="","",SUMIFS('現金出納帳'!$E$7:$E$306,'現金出納帳'!$B$7:$B$306,$A21,'現金出納帳'!$A$7:$A$306,"&gt;="&amp;I$4,'現金出納帳'!$A$7:$A$306,"&lt;"&amp;EDATE(I$4,1))-SUMIFS('現金出納帳'!$D$7:$D$306,'現金出納帳'!$B$7:$B$306,$A21,'現金出納帳'!$A$7:$A$306,"&gt;="&amp;I$4,'現金出納帳'!$A$7:$A$306,"&lt;"&amp;EDATE(I$4,1))+SUMIFS('通帳出納帳'!$E$7:$E$306,'通帳出納帳'!$B$7:$B$306,$A21,'通帳出納帳'!$A$7:$A$306,"&gt;="&amp;I$4,'通帳出納帳'!$A$7:$A$306,"&lt;"&amp;EDATE(I$4,1))-SUMIFS('通帳出納帳'!$D$7:$D$306,'通帳出納帳'!$B$7:$B$306,$A21,'通帳出納帳'!$A$7:$A$306,"&gt;="&amp;I$4,'通帳出納帳'!$A$7:$A$306,"&lt;"&amp;EDATE(I$4,1)))</f>
      </c>
      <c r="J21" s="11">
        <f>IF($A21="","",SUMIFS('現金出納帳'!$E$7:$E$306,'現金出納帳'!$B$7:$B$306,$A21,'現金出納帳'!$A$7:$A$306,"&gt;="&amp;J$4,'現金出納帳'!$A$7:$A$306,"&lt;"&amp;EDATE(J$4,1))-SUMIFS('現金出納帳'!$D$7:$D$306,'現金出納帳'!$B$7:$B$306,$A21,'現金出納帳'!$A$7:$A$306,"&gt;="&amp;J$4,'現金出納帳'!$A$7:$A$306,"&lt;"&amp;EDATE(J$4,1))+SUMIFS('通帳出納帳'!$E$7:$E$306,'通帳出納帳'!$B$7:$B$306,$A21,'通帳出納帳'!$A$7:$A$306,"&gt;="&amp;J$4,'通帳出納帳'!$A$7:$A$306,"&lt;"&amp;EDATE(J$4,1))-SUMIFS('通帳出納帳'!$D$7:$D$306,'通帳出納帳'!$B$7:$B$306,$A21,'通帳出納帳'!$A$7:$A$306,"&gt;="&amp;J$4,'通帳出納帳'!$A$7:$A$306,"&lt;"&amp;EDATE(J$4,1)))</f>
      </c>
      <c r="K21" s="11">
        <f>IF($A21="","",SUMIFS('現金出納帳'!$E$7:$E$306,'現金出納帳'!$B$7:$B$306,$A21,'現金出納帳'!$A$7:$A$306,"&gt;="&amp;K$4,'現金出納帳'!$A$7:$A$306,"&lt;"&amp;EDATE(K$4,1))-SUMIFS('現金出納帳'!$D$7:$D$306,'現金出納帳'!$B$7:$B$306,$A21,'現金出納帳'!$A$7:$A$306,"&gt;="&amp;K$4,'現金出納帳'!$A$7:$A$306,"&lt;"&amp;EDATE(K$4,1))+SUMIFS('通帳出納帳'!$E$7:$E$306,'通帳出納帳'!$B$7:$B$306,$A21,'通帳出納帳'!$A$7:$A$306,"&gt;="&amp;K$4,'通帳出納帳'!$A$7:$A$306,"&lt;"&amp;EDATE(K$4,1))-SUMIFS('通帳出納帳'!$D$7:$D$306,'通帳出納帳'!$B$7:$B$306,$A21,'通帳出納帳'!$A$7:$A$306,"&gt;="&amp;K$4,'通帳出納帳'!$A$7:$A$306,"&lt;"&amp;EDATE(K$4,1)))</f>
      </c>
      <c r="L21" s="11">
        <f>IF($A21="","",SUMIFS('現金出納帳'!$E$7:$E$306,'現金出納帳'!$B$7:$B$306,$A21,'現金出納帳'!$A$7:$A$306,"&gt;="&amp;L$4,'現金出納帳'!$A$7:$A$306,"&lt;"&amp;EDATE(L$4,1))-SUMIFS('現金出納帳'!$D$7:$D$306,'現金出納帳'!$B$7:$B$306,$A21,'現金出納帳'!$A$7:$A$306,"&gt;="&amp;L$4,'現金出納帳'!$A$7:$A$306,"&lt;"&amp;EDATE(L$4,1))+SUMIFS('通帳出納帳'!$E$7:$E$306,'通帳出納帳'!$B$7:$B$306,$A21,'通帳出納帳'!$A$7:$A$306,"&gt;="&amp;L$4,'通帳出納帳'!$A$7:$A$306,"&lt;"&amp;EDATE(L$4,1))-SUMIFS('通帳出納帳'!$D$7:$D$306,'通帳出納帳'!$B$7:$B$306,$A21,'通帳出納帳'!$A$7:$A$306,"&gt;="&amp;L$4,'通帳出納帳'!$A$7:$A$306,"&lt;"&amp;EDATE(L$4,1)))</f>
      </c>
      <c r="M21" s="11">
        <f>IF($A21="","",SUMIFS('現金出納帳'!$E$7:$E$306,'現金出納帳'!$B$7:$B$306,$A21,'現金出納帳'!$A$7:$A$306,"&gt;="&amp;M$4,'現金出納帳'!$A$7:$A$306,"&lt;"&amp;EDATE(M$4,1))-SUMIFS('現金出納帳'!$D$7:$D$306,'現金出納帳'!$B$7:$B$306,$A21,'現金出納帳'!$A$7:$A$306,"&gt;="&amp;M$4,'現金出納帳'!$A$7:$A$306,"&lt;"&amp;EDATE(M$4,1))+SUMIFS('通帳出納帳'!$E$7:$E$306,'通帳出納帳'!$B$7:$B$306,$A21,'通帳出納帳'!$A$7:$A$306,"&gt;="&amp;M$4,'通帳出納帳'!$A$7:$A$306,"&lt;"&amp;EDATE(M$4,1))-SUMIFS('通帳出納帳'!$D$7:$D$306,'通帳出納帳'!$B$7:$B$306,$A21,'通帳出納帳'!$A$7:$A$306,"&gt;="&amp;M$4,'通帳出納帳'!$A$7:$A$306,"&lt;"&amp;EDATE(M$4,1)))</f>
      </c>
      <c r="N21" s="11">
        <f>IF($A21="","",SUMIFS('現金出納帳'!$E$7:$E$306,'現金出納帳'!$B$7:$B$306,$A21,'現金出納帳'!$A$7:$A$306,"&gt;="&amp;N$4,'現金出納帳'!$A$7:$A$306,"&lt;"&amp;EDATE(N$4,1))-SUMIFS('現金出納帳'!$D$7:$D$306,'現金出納帳'!$B$7:$B$306,$A21,'現金出納帳'!$A$7:$A$306,"&gt;="&amp;N$4,'現金出納帳'!$A$7:$A$306,"&lt;"&amp;EDATE(N$4,1))+SUMIFS('通帳出納帳'!$E$7:$E$306,'通帳出納帳'!$B$7:$B$306,$A21,'通帳出納帳'!$A$7:$A$306,"&gt;="&amp;N$4,'通帳出納帳'!$A$7:$A$306,"&lt;"&amp;EDATE(N$4,1))-SUMIFS('通帳出納帳'!$D$7:$D$306,'通帳出納帳'!$B$7:$B$306,$A21,'通帳出納帳'!$A$7:$A$306,"&gt;="&amp;N$4,'通帳出納帳'!$A$7:$A$306,"&lt;"&amp;EDATE(N$4,1)))</f>
      </c>
      <c r="O21" s="11">
        <f>IF($A21="","",SUM(C21:N21))</f>
      </c>
    </row>
    <row r="22" spans="1:15" x14ac:dyDescent="0.25">
      <c r="A22" s="7">
        <f>IF('最初に入れる'!A28="","",'最初に入れる'!A28)</f>
      </c>
      <c r="B22" s="11">
        <f>IF(A22="","",'最初に入れる'!B28)</f>
      </c>
      <c r="C22" s="11">
        <f>IF($A22="","",SUMIFS('現金出納帳'!$E$7:$E$306,'現金出納帳'!$B$7:$B$306,$A22,'現金出納帳'!$A$7:$A$306,"&gt;="&amp;C$4,'現金出納帳'!$A$7:$A$306,"&lt;"&amp;EDATE(C$4,1))-SUMIFS('現金出納帳'!$D$7:$D$306,'現金出納帳'!$B$7:$B$306,$A22,'現金出納帳'!$A$7:$A$306,"&gt;="&amp;C$4,'現金出納帳'!$A$7:$A$306,"&lt;"&amp;EDATE(C$4,1))+SUMIFS('通帳出納帳'!$E$7:$E$306,'通帳出納帳'!$B$7:$B$306,$A22,'通帳出納帳'!$A$7:$A$306,"&gt;="&amp;C$4,'通帳出納帳'!$A$7:$A$306,"&lt;"&amp;EDATE(C$4,1))-SUMIFS('通帳出納帳'!$D$7:$D$306,'通帳出納帳'!$B$7:$B$306,$A22,'通帳出納帳'!$A$7:$A$306,"&gt;="&amp;C$4,'通帳出納帳'!$A$7:$A$306,"&lt;"&amp;EDATE(C$4,1)))</f>
      </c>
      <c r="D22" s="11">
        <f>IF($A22="","",SUMIFS('現金出納帳'!$E$7:$E$306,'現金出納帳'!$B$7:$B$306,$A22,'現金出納帳'!$A$7:$A$306,"&gt;="&amp;D$4,'現金出納帳'!$A$7:$A$306,"&lt;"&amp;EDATE(D$4,1))-SUMIFS('現金出納帳'!$D$7:$D$306,'現金出納帳'!$B$7:$B$306,$A22,'現金出納帳'!$A$7:$A$306,"&gt;="&amp;D$4,'現金出納帳'!$A$7:$A$306,"&lt;"&amp;EDATE(D$4,1))+SUMIFS('通帳出納帳'!$E$7:$E$306,'通帳出納帳'!$B$7:$B$306,$A22,'通帳出納帳'!$A$7:$A$306,"&gt;="&amp;D$4,'通帳出納帳'!$A$7:$A$306,"&lt;"&amp;EDATE(D$4,1))-SUMIFS('通帳出納帳'!$D$7:$D$306,'通帳出納帳'!$B$7:$B$306,$A22,'通帳出納帳'!$A$7:$A$306,"&gt;="&amp;D$4,'通帳出納帳'!$A$7:$A$306,"&lt;"&amp;EDATE(D$4,1)))</f>
      </c>
      <c r="E22" s="11">
        <f>IF($A22="","",SUMIFS('現金出納帳'!$E$7:$E$306,'現金出納帳'!$B$7:$B$306,$A22,'現金出納帳'!$A$7:$A$306,"&gt;="&amp;E$4,'現金出納帳'!$A$7:$A$306,"&lt;"&amp;EDATE(E$4,1))-SUMIFS('現金出納帳'!$D$7:$D$306,'現金出納帳'!$B$7:$B$306,$A22,'現金出納帳'!$A$7:$A$306,"&gt;="&amp;E$4,'現金出納帳'!$A$7:$A$306,"&lt;"&amp;EDATE(E$4,1))+SUMIFS('通帳出納帳'!$E$7:$E$306,'通帳出納帳'!$B$7:$B$306,$A22,'通帳出納帳'!$A$7:$A$306,"&gt;="&amp;E$4,'通帳出納帳'!$A$7:$A$306,"&lt;"&amp;EDATE(E$4,1))-SUMIFS('通帳出納帳'!$D$7:$D$306,'通帳出納帳'!$B$7:$B$306,$A22,'通帳出納帳'!$A$7:$A$306,"&gt;="&amp;E$4,'通帳出納帳'!$A$7:$A$306,"&lt;"&amp;EDATE(E$4,1)))</f>
      </c>
      <c r="F22" s="11">
        <f>IF($A22="","",SUMIFS('現金出納帳'!$E$7:$E$306,'現金出納帳'!$B$7:$B$306,$A22,'現金出納帳'!$A$7:$A$306,"&gt;="&amp;F$4,'現金出納帳'!$A$7:$A$306,"&lt;"&amp;EDATE(F$4,1))-SUMIFS('現金出納帳'!$D$7:$D$306,'現金出納帳'!$B$7:$B$306,$A22,'現金出納帳'!$A$7:$A$306,"&gt;="&amp;F$4,'現金出納帳'!$A$7:$A$306,"&lt;"&amp;EDATE(F$4,1))+SUMIFS('通帳出納帳'!$E$7:$E$306,'通帳出納帳'!$B$7:$B$306,$A22,'通帳出納帳'!$A$7:$A$306,"&gt;="&amp;F$4,'通帳出納帳'!$A$7:$A$306,"&lt;"&amp;EDATE(F$4,1))-SUMIFS('通帳出納帳'!$D$7:$D$306,'通帳出納帳'!$B$7:$B$306,$A22,'通帳出納帳'!$A$7:$A$306,"&gt;="&amp;F$4,'通帳出納帳'!$A$7:$A$306,"&lt;"&amp;EDATE(F$4,1)))</f>
      </c>
      <c r="G22" s="11">
        <f>IF($A22="","",SUMIFS('現金出納帳'!$E$7:$E$306,'現金出納帳'!$B$7:$B$306,$A22,'現金出納帳'!$A$7:$A$306,"&gt;="&amp;G$4,'現金出納帳'!$A$7:$A$306,"&lt;"&amp;EDATE(G$4,1))-SUMIFS('現金出納帳'!$D$7:$D$306,'現金出納帳'!$B$7:$B$306,$A22,'現金出納帳'!$A$7:$A$306,"&gt;="&amp;G$4,'現金出納帳'!$A$7:$A$306,"&lt;"&amp;EDATE(G$4,1))+SUMIFS('通帳出納帳'!$E$7:$E$306,'通帳出納帳'!$B$7:$B$306,$A22,'通帳出納帳'!$A$7:$A$306,"&gt;="&amp;G$4,'通帳出納帳'!$A$7:$A$306,"&lt;"&amp;EDATE(G$4,1))-SUMIFS('通帳出納帳'!$D$7:$D$306,'通帳出納帳'!$B$7:$B$306,$A22,'通帳出納帳'!$A$7:$A$306,"&gt;="&amp;G$4,'通帳出納帳'!$A$7:$A$306,"&lt;"&amp;EDATE(G$4,1)))</f>
      </c>
      <c r="H22" s="11">
        <f>IF($A22="","",SUMIFS('現金出納帳'!$E$7:$E$306,'現金出納帳'!$B$7:$B$306,$A22,'現金出納帳'!$A$7:$A$306,"&gt;="&amp;H$4,'現金出納帳'!$A$7:$A$306,"&lt;"&amp;EDATE(H$4,1))-SUMIFS('現金出納帳'!$D$7:$D$306,'現金出納帳'!$B$7:$B$306,$A22,'現金出納帳'!$A$7:$A$306,"&gt;="&amp;H$4,'現金出納帳'!$A$7:$A$306,"&lt;"&amp;EDATE(H$4,1))+SUMIFS('通帳出納帳'!$E$7:$E$306,'通帳出納帳'!$B$7:$B$306,$A22,'通帳出納帳'!$A$7:$A$306,"&gt;="&amp;H$4,'通帳出納帳'!$A$7:$A$306,"&lt;"&amp;EDATE(H$4,1))-SUMIFS('通帳出納帳'!$D$7:$D$306,'通帳出納帳'!$B$7:$B$306,$A22,'通帳出納帳'!$A$7:$A$306,"&gt;="&amp;H$4,'通帳出納帳'!$A$7:$A$306,"&lt;"&amp;EDATE(H$4,1)))</f>
      </c>
      <c r="I22" s="11">
        <f>IF($A22="","",SUMIFS('現金出納帳'!$E$7:$E$306,'現金出納帳'!$B$7:$B$306,$A22,'現金出納帳'!$A$7:$A$306,"&gt;="&amp;I$4,'現金出納帳'!$A$7:$A$306,"&lt;"&amp;EDATE(I$4,1))-SUMIFS('現金出納帳'!$D$7:$D$306,'現金出納帳'!$B$7:$B$306,$A22,'現金出納帳'!$A$7:$A$306,"&gt;="&amp;I$4,'現金出納帳'!$A$7:$A$306,"&lt;"&amp;EDATE(I$4,1))+SUMIFS('通帳出納帳'!$E$7:$E$306,'通帳出納帳'!$B$7:$B$306,$A22,'通帳出納帳'!$A$7:$A$306,"&gt;="&amp;I$4,'通帳出納帳'!$A$7:$A$306,"&lt;"&amp;EDATE(I$4,1))-SUMIFS('通帳出納帳'!$D$7:$D$306,'通帳出納帳'!$B$7:$B$306,$A22,'通帳出納帳'!$A$7:$A$306,"&gt;="&amp;I$4,'通帳出納帳'!$A$7:$A$306,"&lt;"&amp;EDATE(I$4,1)))</f>
      </c>
      <c r="J22" s="11">
        <f>IF($A22="","",SUMIFS('現金出納帳'!$E$7:$E$306,'現金出納帳'!$B$7:$B$306,$A22,'現金出納帳'!$A$7:$A$306,"&gt;="&amp;J$4,'現金出納帳'!$A$7:$A$306,"&lt;"&amp;EDATE(J$4,1))-SUMIFS('現金出納帳'!$D$7:$D$306,'現金出納帳'!$B$7:$B$306,$A22,'現金出納帳'!$A$7:$A$306,"&gt;="&amp;J$4,'現金出納帳'!$A$7:$A$306,"&lt;"&amp;EDATE(J$4,1))+SUMIFS('通帳出納帳'!$E$7:$E$306,'通帳出納帳'!$B$7:$B$306,$A22,'通帳出納帳'!$A$7:$A$306,"&gt;="&amp;J$4,'通帳出納帳'!$A$7:$A$306,"&lt;"&amp;EDATE(J$4,1))-SUMIFS('通帳出納帳'!$D$7:$D$306,'通帳出納帳'!$B$7:$B$306,$A22,'通帳出納帳'!$A$7:$A$306,"&gt;="&amp;J$4,'通帳出納帳'!$A$7:$A$306,"&lt;"&amp;EDATE(J$4,1)))</f>
      </c>
      <c r="K22" s="11">
        <f>IF($A22="","",SUMIFS('現金出納帳'!$E$7:$E$306,'現金出納帳'!$B$7:$B$306,$A22,'現金出納帳'!$A$7:$A$306,"&gt;="&amp;K$4,'現金出納帳'!$A$7:$A$306,"&lt;"&amp;EDATE(K$4,1))-SUMIFS('現金出納帳'!$D$7:$D$306,'現金出納帳'!$B$7:$B$306,$A22,'現金出納帳'!$A$7:$A$306,"&gt;="&amp;K$4,'現金出納帳'!$A$7:$A$306,"&lt;"&amp;EDATE(K$4,1))+SUMIFS('通帳出納帳'!$E$7:$E$306,'通帳出納帳'!$B$7:$B$306,$A22,'通帳出納帳'!$A$7:$A$306,"&gt;="&amp;K$4,'通帳出納帳'!$A$7:$A$306,"&lt;"&amp;EDATE(K$4,1))-SUMIFS('通帳出納帳'!$D$7:$D$306,'通帳出納帳'!$B$7:$B$306,$A22,'通帳出納帳'!$A$7:$A$306,"&gt;="&amp;K$4,'通帳出納帳'!$A$7:$A$306,"&lt;"&amp;EDATE(K$4,1)))</f>
      </c>
      <c r="L22" s="11">
        <f>IF($A22="","",SUMIFS('現金出納帳'!$E$7:$E$306,'現金出納帳'!$B$7:$B$306,$A22,'現金出納帳'!$A$7:$A$306,"&gt;="&amp;L$4,'現金出納帳'!$A$7:$A$306,"&lt;"&amp;EDATE(L$4,1))-SUMIFS('現金出納帳'!$D$7:$D$306,'現金出納帳'!$B$7:$B$306,$A22,'現金出納帳'!$A$7:$A$306,"&gt;="&amp;L$4,'現金出納帳'!$A$7:$A$306,"&lt;"&amp;EDATE(L$4,1))+SUMIFS('通帳出納帳'!$E$7:$E$306,'通帳出納帳'!$B$7:$B$306,$A22,'通帳出納帳'!$A$7:$A$306,"&gt;="&amp;L$4,'通帳出納帳'!$A$7:$A$306,"&lt;"&amp;EDATE(L$4,1))-SUMIFS('通帳出納帳'!$D$7:$D$306,'通帳出納帳'!$B$7:$B$306,$A22,'通帳出納帳'!$A$7:$A$306,"&gt;="&amp;L$4,'通帳出納帳'!$A$7:$A$306,"&lt;"&amp;EDATE(L$4,1)))</f>
      </c>
      <c r="M22" s="11">
        <f>IF($A22="","",SUMIFS('現金出納帳'!$E$7:$E$306,'現金出納帳'!$B$7:$B$306,$A22,'現金出納帳'!$A$7:$A$306,"&gt;="&amp;M$4,'現金出納帳'!$A$7:$A$306,"&lt;"&amp;EDATE(M$4,1))-SUMIFS('現金出納帳'!$D$7:$D$306,'現金出納帳'!$B$7:$B$306,$A22,'現金出納帳'!$A$7:$A$306,"&gt;="&amp;M$4,'現金出納帳'!$A$7:$A$306,"&lt;"&amp;EDATE(M$4,1))+SUMIFS('通帳出納帳'!$E$7:$E$306,'通帳出納帳'!$B$7:$B$306,$A22,'通帳出納帳'!$A$7:$A$306,"&gt;="&amp;M$4,'通帳出納帳'!$A$7:$A$306,"&lt;"&amp;EDATE(M$4,1))-SUMIFS('通帳出納帳'!$D$7:$D$306,'通帳出納帳'!$B$7:$B$306,$A22,'通帳出納帳'!$A$7:$A$306,"&gt;="&amp;M$4,'通帳出納帳'!$A$7:$A$306,"&lt;"&amp;EDATE(M$4,1)))</f>
      </c>
      <c r="N22" s="11">
        <f>IF($A22="","",SUMIFS('現金出納帳'!$E$7:$E$306,'現金出納帳'!$B$7:$B$306,$A22,'現金出納帳'!$A$7:$A$306,"&gt;="&amp;N$4,'現金出納帳'!$A$7:$A$306,"&lt;"&amp;EDATE(N$4,1))-SUMIFS('現金出納帳'!$D$7:$D$306,'現金出納帳'!$B$7:$B$306,$A22,'現金出納帳'!$A$7:$A$306,"&gt;="&amp;N$4,'現金出納帳'!$A$7:$A$306,"&lt;"&amp;EDATE(N$4,1))+SUMIFS('通帳出納帳'!$E$7:$E$306,'通帳出納帳'!$B$7:$B$306,$A22,'通帳出納帳'!$A$7:$A$306,"&gt;="&amp;N$4,'通帳出納帳'!$A$7:$A$306,"&lt;"&amp;EDATE(N$4,1))-SUMIFS('通帳出納帳'!$D$7:$D$306,'通帳出納帳'!$B$7:$B$306,$A22,'通帳出納帳'!$A$7:$A$306,"&gt;="&amp;N$4,'通帳出納帳'!$A$7:$A$306,"&lt;"&amp;EDATE(N$4,1)))</f>
      </c>
      <c r="O22" s="11">
        <f>IF($A22="","",SUM(C22:N22))</f>
      </c>
    </row>
    <row r="23" spans="1:15" x14ac:dyDescent="0.25">
      <c r="A23" s="7">
        <f>IF('最初に入れる'!A29="","",'最初に入れる'!A29)</f>
      </c>
      <c r="B23" s="11">
        <f>IF(A23="","",'最初に入れる'!B29)</f>
      </c>
      <c r="C23" s="11">
        <f>IF($A23="","",SUMIFS('現金出納帳'!$E$7:$E$306,'現金出納帳'!$B$7:$B$306,$A23,'現金出納帳'!$A$7:$A$306,"&gt;="&amp;C$4,'現金出納帳'!$A$7:$A$306,"&lt;"&amp;EDATE(C$4,1))-SUMIFS('現金出納帳'!$D$7:$D$306,'現金出納帳'!$B$7:$B$306,$A23,'現金出納帳'!$A$7:$A$306,"&gt;="&amp;C$4,'現金出納帳'!$A$7:$A$306,"&lt;"&amp;EDATE(C$4,1))+SUMIFS('通帳出納帳'!$E$7:$E$306,'通帳出納帳'!$B$7:$B$306,$A23,'通帳出納帳'!$A$7:$A$306,"&gt;="&amp;C$4,'通帳出納帳'!$A$7:$A$306,"&lt;"&amp;EDATE(C$4,1))-SUMIFS('通帳出納帳'!$D$7:$D$306,'通帳出納帳'!$B$7:$B$306,$A23,'通帳出納帳'!$A$7:$A$306,"&gt;="&amp;C$4,'通帳出納帳'!$A$7:$A$306,"&lt;"&amp;EDATE(C$4,1)))</f>
      </c>
      <c r="D23" s="11">
        <f>IF($A23="","",SUMIFS('現金出納帳'!$E$7:$E$306,'現金出納帳'!$B$7:$B$306,$A23,'現金出納帳'!$A$7:$A$306,"&gt;="&amp;D$4,'現金出納帳'!$A$7:$A$306,"&lt;"&amp;EDATE(D$4,1))-SUMIFS('現金出納帳'!$D$7:$D$306,'現金出納帳'!$B$7:$B$306,$A23,'現金出納帳'!$A$7:$A$306,"&gt;="&amp;D$4,'現金出納帳'!$A$7:$A$306,"&lt;"&amp;EDATE(D$4,1))+SUMIFS('通帳出納帳'!$E$7:$E$306,'通帳出納帳'!$B$7:$B$306,$A23,'通帳出納帳'!$A$7:$A$306,"&gt;="&amp;D$4,'通帳出納帳'!$A$7:$A$306,"&lt;"&amp;EDATE(D$4,1))-SUMIFS('通帳出納帳'!$D$7:$D$306,'通帳出納帳'!$B$7:$B$306,$A23,'通帳出納帳'!$A$7:$A$306,"&gt;="&amp;D$4,'通帳出納帳'!$A$7:$A$306,"&lt;"&amp;EDATE(D$4,1)))</f>
      </c>
      <c r="E23" s="11">
        <f>IF($A23="","",SUMIFS('現金出納帳'!$E$7:$E$306,'現金出納帳'!$B$7:$B$306,$A23,'現金出納帳'!$A$7:$A$306,"&gt;="&amp;E$4,'現金出納帳'!$A$7:$A$306,"&lt;"&amp;EDATE(E$4,1))-SUMIFS('現金出納帳'!$D$7:$D$306,'現金出納帳'!$B$7:$B$306,$A23,'現金出納帳'!$A$7:$A$306,"&gt;="&amp;E$4,'現金出納帳'!$A$7:$A$306,"&lt;"&amp;EDATE(E$4,1))+SUMIFS('通帳出納帳'!$E$7:$E$306,'通帳出納帳'!$B$7:$B$306,$A23,'通帳出納帳'!$A$7:$A$306,"&gt;="&amp;E$4,'通帳出納帳'!$A$7:$A$306,"&lt;"&amp;EDATE(E$4,1))-SUMIFS('通帳出納帳'!$D$7:$D$306,'通帳出納帳'!$B$7:$B$306,$A23,'通帳出納帳'!$A$7:$A$306,"&gt;="&amp;E$4,'通帳出納帳'!$A$7:$A$306,"&lt;"&amp;EDATE(E$4,1)))</f>
      </c>
      <c r="F23" s="11">
        <f>IF($A23="","",SUMIFS('現金出納帳'!$E$7:$E$306,'現金出納帳'!$B$7:$B$306,$A23,'現金出納帳'!$A$7:$A$306,"&gt;="&amp;F$4,'現金出納帳'!$A$7:$A$306,"&lt;"&amp;EDATE(F$4,1))-SUMIFS('現金出納帳'!$D$7:$D$306,'現金出納帳'!$B$7:$B$306,$A23,'現金出納帳'!$A$7:$A$306,"&gt;="&amp;F$4,'現金出納帳'!$A$7:$A$306,"&lt;"&amp;EDATE(F$4,1))+SUMIFS('通帳出納帳'!$E$7:$E$306,'通帳出納帳'!$B$7:$B$306,$A23,'通帳出納帳'!$A$7:$A$306,"&gt;="&amp;F$4,'通帳出納帳'!$A$7:$A$306,"&lt;"&amp;EDATE(F$4,1))-SUMIFS('通帳出納帳'!$D$7:$D$306,'通帳出納帳'!$B$7:$B$306,$A23,'通帳出納帳'!$A$7:$A$306,"&gt;="&amp;F$4,'通帳出納帳'!$A$7:$A$306,"&lt;"&amp;EDATE(F$4,1)))</f>
      </c>
      <c r="G23" s="11">
        <f>IF($A23="","",SUMIFS('現金出納帳'!$E$7:$E$306,'現金出納帳'!$B$7:$B$306,$A23,'現金出納帳'!$A$7:$A$306,"&gt;="&amp;G$4,'現金出納帳'!$A$7:$A$306,"&lt;"&amp;EDATE(G$4,1))-SUMIFS('現金出納帳'!$D$7:$D$306,'現金出納帳'!$B$7:$B$306,$A23,'現金出納帳'!$A$7:$A$306,"&gt;="&amp;G$4,'現金出納帳'!$A$7:$A$306,"&lt;"&amp;EDATE(G$4,1))+SUMIFS('通帳出納帳'!$E$7:$E$306,'通帳出納帳'!$B$7:$B$306,$A23,'通帳出納帳'!$A$7:$A$306,"&gt;="&amp;G$4,'通帳出納帳'!$A$7:$A$306,"&lt;"&amp;EDATE(G$4,1))-SUMIFS('通帳出納帳'!$D$7:$D$306,'通帳出納帳'!$B$7:$B$306,$A23,'通帳出納帳'!$A$7:$A$306,"&gt;="&amp;G$4,'通帳出納帳'!$A$7:$A$306,"&lt;"&amp;EDATE(G$4,1)))</f>
      </c>
      <c r="H23" s="11">
        <f>IF($A23="","",SUMIFS('現金出納帳'!$E$7:$E$306,'現金出納帳'!$B$7:$B$306,$A23,'現金出納帳'!$A$7:$A$306,"&gt;="&amp;H$4,'現金出納帳'!$A$7:$A$306,"&lt;"&amp;EDATE(H$4,1))-SUMIFS('現金出納帳'!$D$7:$D$306,'現金出納帳'!$B$7:$B$306,$A23,'現金出納帳'!$A$7:$A$306,"&gt;="&amp;H$4,'現金出納帳'!$A$7:$A$306,"&lt;"&amp;EDATE(H$4,1))+SUMIFS('通帳出納帳'!$E$7:$E$306,'通帳出納帳'!$B$7:$B$306,$A23,'通帳出納帳'!$A$7:$A$306,"&gt;="&amp;H$4,'通帳出納帳'!$A$7:$A$306,"&lt;"&amp;EDATE(H$4,1))-SUMIFS('通帳出納帳'!$D$7:$D$306,'通帳出納帳'!$B$7:$B$306,$A23,'通帳出納帳'!$A$7:$A$306,"&gt;="&amp;H$4,'通帳出納帳'!$A$7:$A$306,"&lt;"&amp;EDATE(H$4,1)))</f>
      </c>
      <c r="I23" s="11">
        <f>IF($A23="","",SUMIFS('現金出納帳'!$E$7:$E$306,'現金出納帳'!$B$7:$B$306,$A23,'現金出納帳'!$A$7:$A$306,"&gt;="&amp;I$4,'現金出納帳'!$A$7:$A$306,"&lt;"&amp;EDATE(I$4,1))-SUMIFS('現金出納帳'!$D$7:$D$306,'現金出納帳'!$B$7:$B$306,$A23,'現金出納帳'!$A$7:$A$306,"&gt;="&amp;I$4,'現金出納帳'!$A$7:$A$306,"&lt;"&amp;EDATE(I$4,1))+SUMIFS('通帳出納帳'!$E$7:$E$306,'通帳出納帳'!$B$7:$B$306,$A23,'通帳出納帳'!$A$7:$A$306,"&gt;="&amp;I$4,'通帳出納帳'!$A$7:$A$306,"&lt;"&amp;EDATE(I$4,1))-SUMIFS('通帳出納帳'!$D$7:$D$306,'通帳出納帳'!$B$7:$B$306,$A23,'通帳出納帳'!$A$7:$A$306,"&gt;="&amp;I$4,'通帳出納帳'!$A$7:$A$306,"&lt;"&amp;EDATE(I$4,1)))</f>
      </c>
      <c r="J23" s="11">
        <f>IF($A23="","",SUMIFS('現金出納帳'!$E$7:$E$306,'現金出納帳'!$B$7:$B$306,$A23,'現金出納帳'!$A$7:$A$306,"&gt;="&amp;J$4,'現金出納帳'!$A$7:$A$306,"&lt;"&amp;EDATE(J$4,1))-SUMIFS('現金出納帳'!$D$7:$D$306,'現金出納帳'!$B$7:$B$306,$A23,'現金出納帳'!$A$7:$A$306,"&gt;="&amp;J$4,'現金出納帳'!$A$7:$A$306,"&lt;"&amp;EDATE(J$4,1))+SUMIFS('通帳出納帳'!$E$7:$E$306,'通帳出納帳'!$B$7:$B$306,$A23,'通帳出納帳'!$A$7:$A$306,"&gt;="&amp;J$4,'通帳出納帳'!$A$7:$A$306,"&lt;"&amp;EDATE(J$4,1))-SUMIFS('通帳出納帳'!$D$7:$D$306,'通帳出納帳'!$B$7:$B$306,$A23,'通帳出納帳'!$A$7:$A$306,"&gt;="&amp;J$4,'通帳出納帳'!$A$7:$A$306,"&lt;"&amp;EDATE(J$4,1)))</f>
      </c>
      <c r="K23" s="11">
        <f>IF($A23="","",SUMIFS('現金出納帳'!$E$7:$E$306,'現金出納帳'!$B$7:$B$306,$A23,'現金出納帳'!$A$7:$A$306,"&gt;="&amp;K$4,'現金出納帳'!$A$7:$A$306,"&lt;"&amp;EDATE(K$4,1))-SUMIFS('現金出納帳'!$D$7:$D$306,'現金出納帳'!$B$7:$B$306,$A23,'現金出納帳'!$A$7:$A$306,"&gt;="&amp;K$4,'現金出納帳'!$A$7:$A$306,"&lt;"&amp;EDATE(K$4,1))+SUMIFS('通帳出納帳'!$E$7:$E$306,'通帳出納帳'!$B$7:$B$306,$A23,'通帳出納帳'!$A$7:$A$306,"&gt;="&amp;K$4,'通帳出納帳'!$A$7:$A$306,"&lt;"&amp;EDATE(K$4,1))-SUMIFS('通帳出納帳'!$D$7:$D$306,'通帳出納帳'!$B$7:$B$306,$A23,'通帳出納帳'!$A$7:$A$306,"&gt;="&amp;K$4,'通帳出納帳'!$A$7:$A$306,"&lt;"&amp;EDATE(K$4,1)))</f>
      </c>
      <c r="L23" s="11">
        <f>IF($A23="","",SUMIFS('現金出納帳'!$E$7:$E$306,'現金出納帳'!$B$7:$B$306,$A23,'現金出納帳'!$A$7:$A$306,"&gt;="&amp;L$4,'現金出納帳'!$A$7:$A$306,"&lt;"&amp;EDATE(L$4,1))-SUMIFS('現金出納帳'!$D$7:$D$306,'現金出納帳'!$B$7:$B$306,$A23,'現金出納帳'!$A$7:$A$306,"&gt;="&amp;L$4,'現金出納帳'!$A$7:$A$306,"&lt;"&amp;EDATE(L$4,1))+SUMIFS('通帳出納帳'!$E$7:$E$306,'通帳出納帳'!$B$7:$B$306,$A23,'通帳出納帳'!$A$7:$A$306,"&gt;="&amp;L$4,'通帳出納帳'!$A$7:$A$306,"&lt;"&amp;EDATE(L$4,1))-SUMIFS('通帳出納帳'!$D$7:$D$306,'通帳出納帳'!$B$7:$B$306,$A23,'通帳出納帳'!$A$7:$A$306,"&gt;="&amp;L$4,'通帳出納帳'!$A$7:$A$306,"&lt;"&amp;EDATE(L$4,1)))</f>
      </c>
      <c r="M23" s="11">
        <f>IF($A23="","",SUMIFS('現金出納帳'!$E$7:$E$306,'現金出納帳'!$B$7:$B$306,$A23,'現金出納帳'!$A$7:$A$306,"&gt;="&amp;M$4,'現金出納帳'!$A$7:$A$306,"&lt;"&amp;EDATE(M$4,1))-SUMIFS('現金出納帳'!$D$7:$D$306,'現金出納帳'!$B$7:$B$306,$A23,'現金出納帳'!$A$7:$A$306,"&gt;="&amp;M$4,'現金出納帳'!$A$7:$A$306,"&lt;"&amp;EDATE(M$4,1))+SUMIFS('通帳出納帳'!$E$7:$E$306,'通帳出納帳'!$B$7:$B$306,$A23,'通帳出納帳'!$A$7:$A$306,"&gt;="&amp;M$4,'通帳出納帳'!$A$7:$A$306,"&lt;"&amp;EDATE(M$4,1))-SUMIFS('通帳出納帳'!$D$7:$D$306,'通帳出納帳'!$B$7:$B$306,$A23,'通帳出納帳'!$A$7:$A$306,"&gt;="&amp;M$4,'通帳出納帳'!$A$7:$A$306,"&lt;"&amp;EDATE(M$4,1)))</f>
      </c>
      <c r="N23" s="11">
        <f>IF($A23="","",SUMIFS('現金出納帳'!$E$7:$E$306,'現金出納帳'!$B$7:$B$306,$A23,'現金出納帳'!$A$7:$A$306,"&gt;="&amp;N$4,'現金出納帳'!$A$7:$A$306,"&lt;"&amp;EDATE(N$4,1))-SUMIFS('現金出納帳'!$D$7:$D$306,'現金出納帳'!$B$7:$B$306,$A23,'現金出納帳'!$A$7:$A$306,"&gt;="&amp;N$4,'現金出納帳'!$A$7:$A$306,"&lt;"&amp;EDATE(N$4,1))+SUMIFS('通帳出納帳'!$E$7:$E$306,'通帳出納帳'!$B$7:$B$306,$A23,'通帳出納帳'!$A$7:$A$306,"&gt;="&amp;N$4,'通帳出納帳'!$A$7:$A$306,"&lt;"&amp;EDATE(N$4,1))-SUMIFS('通帳出納帳'!$D$7:$D$306,'通帳出納帳'!$B$7:$B$306,$A23,'通帳出納帳'!$A$7:$A$306,"&gt;="&amp;N$4,'通帳出納帳'!$A$7:$A$306,"&lt;"&amp;EDATE(N$4,1)))</f>
      </c>
      <c r="O23" s="11">
        <f>IF($A23="","",SUM(C23:N23))</f>
      </c>
    </row>
    <row r="24" spans="1:15" x14ac:dyDescent="0.25">
      <c r="A24" s="7">
        <f>IF('最初に入れる'!A30="","",'最初に入れる'!A30)</f>
      </c>
      <c r="B24" s="11">
        <f>IF(A24="","",'最初に入れる'!B30)</f>
      </c>
      <c r="C24" s="11">
        <f>IF($A24="","",SUMIFS('現金出納帳'!$E$7:$E$306,'現金出納帳'!$B$7:$B$306,$A24,'現金出納帳'!$A$7:$A$306,"&gt;="&amp;C$4,'現金出納帳'!$A$7:$A$306,"&lt;"&amp;EDATE(C$4,1))-SUMIFS('現金出納帳'!$D$7:$D$306,'現金出納帳'!$B$7:$B$306,$A24,'現金出納帳'!$A$7:$A$306,"&gt;="&amp;C$4,'現金出納帳'!$A$7:$A$306,"&lt;"&amp;EDATE(C$4,1))+SUMIFS('通帳出納帳'!$E$7:$E$306,'通帳出納帳'!$B$7:$B$306,$A24,'通帳出納帳'!$A$7:$A$306,"&gt;="&amp;C$4,'通帳出納帳'!$A$7:$A$306,"&lt;"&amp;EDATE(C$4,1))-SUMIFS('通帳出納帳'!$D$7:$D$306,'通帳出納帳'!$B$7:$B$306,$A24,'通帳出納帳'!$A$7:$A$306,"&gt;="&amp;C$4,'通帳出納帳'!$A$7:$A$306,"&lt;"&amp;EDATE(C$4,1)))</f>
      </c>
      <c r="D24" s="11">
        <f>IF($A24="","",SUMIFS('現金出納帳'!$E$7:$E$306,'現金出納帳'!$B$7:$B$306,$A24,'現金出納帳'!$A$7:$A$306,"&gt;="&amp;D$4,'現金出納帳'!$A$7:$A$306,"&lt;"&amp;EDATE(D$4,1))-SUMIFS('現金出納帳'!$D$7:$D$306,'現金出納帳'!$B$7:$B$306,$A24,'現金出納帳'!$A$7:$A$306,"&gt;="&amp;D$4,'現金出納帳'!$A$7:$A$306,"&lt;"&amp;EDATE(D$4,1))+SUMIFS('通帳出納帳'!$E$7:$E$306,'通帳出納帳'!$B$7:$B$306,$A24,'通帳出納帳'!$A$7:$A$306,"&gt;="&amp;D$4,'通帳出納帳'!$A$7:$A$306,"&lt;"&amp;EDATE(D$4,1))-SUMIFS('通帳出納帳'!$D$7:$D$306,'通帳出納帳'!$B$7:$B$306,$A24,'通帳出納帳'!$A$7:$A$306,"&gt;="&amp;D$4,'通帳出納帳'!$A$7:$A$306,"&lt;"&amp;EDATE(D$4,1)))</f>
      </c>
      <c r="E24" s="11">
        <f>IF($A24="","",SUMIFS('現金出納帳'!$E$7:$E$306,'現金出納帳'!$B$7:$B$306,$A24,'現金出納帳'!$A$7:$A$306,"&gt;="&amp;E$4,'現金出納帳'!$A$7:$A$306,"&lt;"&amp;EDATE(E$4,1))-SUMIFS('現金出納帳'!$D$7:$D$306,'現金出納帳'!$B$7:$B$306,$A24,'現金出納帳'!$A$7:$A$306,"&gt;="&amp;E$4,'現金出納帳'!$A$7:$A$306,"&lt;"&amp;EDATE(E$4,1))+SUMIFS('通帳出納帳'!$E$7:$E$306,'通帳出納帳'!$B$7:$B$306,$A24,'通帳出納帳'!$A$7:$A$306,"&gt;="&amp;E$4,'通帳出納帳'!$A$7:$A$306,"&lt;"&amp;EDATE(E$4,1))-SUMIFS('通帳出納帳'!$D$7:$D$306,'通帳出納帳'!$B$7:$B$306,$A24,'通帳出納帳'!$A$7:$A$306,"&gt;="&amp;E$4,'通帳出納帳'!$A$7:$A$306,"&lt;"&amp;EDATE(E$4,1)))</f>
      </c>
      <c r="F24" s="11">
        <f>IF($A24="","",SUMIFS('現金出納帳'!$E$7:$E$306,'現金出納帳'!$B$7:$B$306,$A24,'現金出納帳'!$A$7:$A$306,"&gt;="&amp;F$4,'現金出納帳'!$A$7:$A$306,"&lt;"&amp;EDATE(F$4,1))-SUMIFS('現金出納帳'!$D$7:$D$306,'現金出納帳'!$B$7:$B$306,$A24,'現金出納帳'!$A$7:$A$306,"&gt;="&amp;F$4,'現金出納帳'!$A$7:$A$306,"&lt;"&amp;EDATE(F$4,1))+SUMIFS('通帳出納帳'!$E$7:$E$306,'通帳出納帳'!$B$7:$B$306,$A24,'通帳出納帳'!$A$7:$A$306,"&gt;="&amp;F$4,'通帳出納帳'!$A$7:$A$306,"&lt;"&amp;EDATE(F$4,1))-SUMIFS('通帳出納帳'!$D$7:$D$306,'通帳出納帳'!$B$7:$B$306,$A24,'通帳出納帳'!$A$7:$A$306,"&gt;="&amp;F$4,'通帳出納帳'!$A$7:$A$306,"&lt;"&amp;EDATE(F$4,1)))</f>
      </c>
      <c r="G24" s="11">
        <f>IF($A24="","",SUMIFS('現金出納帳'!$E$7:$E$306,'現金出納帳'!$B$7:$B$306,$A24,'現金出納帳'!$A$7:$A$306,"&gt;="&amp;G$4,'現金出納帳'!$A$7:$A$306,"&lt;"&amp;EDATE(G$4,1))-SUMIFS('現金出納帳'!$D$7:$D$306,'現金出納帳'!$B$7:$B$306,$A24,'現金出納帳'!$A$7:$A$306,"&gt;="&amp;G$4,'現金出納帳'!$A$7:$A$306,"&lt;"&amp;EDATE(G$4,1))+SUMIFS('通帳出納帳'!$E$7:$E$306,'通帳出納帳'!$B$7:$B$306,$A24,'通帳出納帳'!$A$7:$A$306,"&gt;="&amp;G$4,'通帳出納帳'!$A$7:$A$306,"&lt;"&amp;EDATE(G$4,1))-SUMIFS('通帳出納帳'!$D$7:$D$306,'通帳出納帳'!$B$7:$B$306,$A24,'通帳出納帳'!$A$7:$A$306,"&gt;="&amp;G$4,'通帳出納帳'!$A$7:$A$306,"&lt;"&amp;EDATE(G$4,1)))</f>
      </c>
      <c r="H24" s="11">
        <f>IF($A24="","",SUMIFS('現金出納帳'!$E$7:$E$306,'現金出納帳'!$B$7:$B$306,$A24,'現金出納帳'!$A$7:$A$306,"&gt;="&amp;H$4,'現金出納帳'!$A$7:$A$306,"&lt;"&amp;EDATE(H$4,1))-SUMIFS('現金出納帳'!$D$7:$D$306,'現金出納帳'!$B$7:$B$306,$A24,'現金出納帳'!$A$7:$A$306,"&gt;="&amp;H$4,'現金出納帳'!$A$7:$A$306,"&lt;"&amp;EDATE(H$4,1))+SUMIFS('通帳出納帳'!$E$7:$E$306,'通帳出納帳'!$B$7:$B$306,$A24,'通帳出納帳'!$A$7:$A$306,"&gt;="&amp;H$4,'通帳出納帳'!$A$7:$A$306,"&lt;"&amp;EDATE(H$4,1))-SUMIFS('通帳出納帳'!$D$7:$D$306,'通帳出納帳'!$B$7:$B$306,$A24,'通帳出納帳'!$A$7:$A$306,"&gt;="&amp;H$4,'通帳出納帳'!$A$7:$A$306,"&lt;"&amp;EDATE(H$4,1)))</f>
      </c>
      <c r="I24" s="11">
        <f>IF($A24="","",SUMIFS('現金出納帳'!$E$7:$E$306,'現金出納帳'!$B$7:$B$306,$A24,'現金出納帳'!$A$7:$A$306,"&gt;="&amp;I$4,'現金出納帳'!$A$7:$A$306,"&lt;"&amp;EDATE(I$4,1))-SUMIFS('現金出納帳'!$D$7:$D$306,'現金出納帳'!$B$7:$B$306,$A24,'現金出納帳'!$A$7:$A$306,"&gt;="&amp;I$4,'現金出納帳'!$A$7:$A$306,"&lt;"&amp;EDATE(I$4,1))+SUMIFS('通帳出納帳'!$E$7:$E$306,'通帳出納帳'!$B$7:$B$306,$A24,'通帳出納帳'!$A$7:$A$306,"&gt;="&amp;I$4,'通帳出納帳'!$A$7:$A$306,"&lt;"&amp;EDATE(I$4,1))-SUMIFS('通帳出納帳'!$D$7:$D$306,'通帳出納帳'!$B$7:$B$306,$A24,'通帳出納帳'!$A$7:$A$306,"&gt;="&amp;I$4,'通帳出納帳'!$A$7:$A$306,"&lt;"&amp;EDATE(I$4,1)))</f>
      </c>
      <c r="J24" s="11">
        <f>IF($A24="","",SUMIFS('現金出納帳'!$E$7:$E$306,'現金出納帳'!$B$7:$B$306,$A24,'現金出納帳'!$A$7:$A$306,"&gt;="&amp;J$4,'現金出納帳'!$A$7:$A$306,"&lt;"&amp;EDATE(J$4,1))-SUMIFS('現金出納帳'!$D$7:$D$306,'現金出納帳'!$B$7:$B$306,$A24,'現金出納帳'!$A$7:$A$306,"&gt;="&amp;J$4,'現金出納帳'!$A$7:$A$306,"&lt;"&amp;EDATE(J$4,1))+SUMIFS('通帳出納帳'!$E$7:$E$306,'通帳出納帳'!$B$7:$B$306,$A24,'通帳出納帳'!$A$7:$A$306,"&gt;="&amp;J$4,'通帳出納帳'!$A$7:$A$306,"&lt;"&amp;EDATE(J$4,1))-SUMIFS('通帳出納帳'!$D$7:$D$306,'通帳出納帳'!$B$7:$B$306,$A24,'通帳出納帳'!$A$7:$A$306,"&gt;="&amp;J$4,'通帳出納帳'!$A$7:$A$306,"&lt;"&amp;EDATE(J$4,1)))</f>
      </c>
      <c r="K24" s="11">
        <f>IF($A24="","",SUMIFS('現金出納帳'!$E$7:$E$306,'現金出納帳'!$B$7:$B$306,$A24,'現金出納帳'!$A$7:$A$306,"&gt;="&amp;K$4,'現金出納帳'!$A$7:$A$306,"&lt;"&amp;EDATE(K$4,1))-SUMIFS('現金出納帳'!$D$7:$D$306,'現金出納帳'!$B$7:$B$306,$A24,'現金出納帳'!$A$7:$A$306,"&gt;="&amp;K$4,'現金出納帳'!$A$7:$A$306,"&lt;"&amp;EDATE(K$4,1))+SUMIFS('通帳出納帳'!$E$7:$E$306,'通帳出納帳'!$B$7:$B$306,$A24,'通帳出納帳'!$A$7:$A$306,"&gt;="&amp;K$4,'通帳出納帳'!$A$7:$A$306,"&lt;"&amp;EDATE(K$4,1))-SUMIFS('通帳出納帳'!$D$7:$D$306,'通帳出納帳'!$B$7:$B$306,$A24,'通帳出納帳'!$A$7:$A$306,"&gt;="&amp;K$4,'通帳出納帳'!$A$7:$A$306,"&lt;"&amp;EDATE(K$4,1)))</f>
      </c>
      <c r="L24" s="11">
        <f>IF($A24="","",SUMIFS('現金出納帳'!$E$7:$E$306,'現金出納帳'!$B$7:$B$306,$A24,'現金出納帳'!$A$7:$A$306,"&gt;="&amp;L$4,'現金出納帳'!$A$7:$A$306,"&lt;"&amp;EDATE(L$4,1))-SUMIFS('現金出納帳'!$D$7:$D$306,'現金出納帳'!$B$7:$B$306,$A24,'現金出納帳'!$A$7:$A$306,"&gt;="&amp;L$4,'現金出納帳'!$A$7:$A$306,"&lt;"&amp;EDATE(L$4,1))+SUMIFS('通帳出納帳'!$E$7:$E$306,'通帳出納帳'!$B$7:$B$306,$A24,'通帳出納帳'!$A$7:$A$306,"&gt;="&amp;L$4,'通帳出納帳'!$A$7:$A$306,"&lt;"&amp;EDATE(L$4,1))-SUMIFS('通帳出納帳'!$D$7:$D$306,'通帳出納帳'!$B$7:$B$306,$A24,'通帳出納帳'!$A$7:$A$306,"&gt;="&amp;L$4,'通帳出納帳'!$A$7:$A$306,"&lt;"&amp;EDATE(L$4,1)))</f>
      </c>
      <c r="M24" s="11">
        <f>IF($A24="","",SUMIFS('現金出納帳'!$E$7:$E$306,'現金出納帳'!$B$7:$B$306,$A24,'現金出納帳'!$A$7:$A$306,"&gt;="&amp;M$4,'現金出納帳'!$A$7:$A$306,"&lt;"&amp;EDATE(M$4,1))-SUMIFS('現金出納帳'!$D$7:$D$306,'現金出納帳'!$B$7:$B$306,$A24,'現金出納帳'!$A$7:$A$306,"&gt;="&amp;M$4,'現金出納帳'!$A$7:$A$306,"&lt;"&amp;EDATE(M$4,1))+SUMIFS('通帳出納帳'!$E$7:$E$306,'通帳出納帳'!$B$7:$B$306,$A24,'通帳出納帳'!$A$7:$A$306,"&gt;="&amp;M$4,'通帳出納帳'!$A$7:$A$306,"&lt;"&amp;EDATE(M$4,1))-SUMIFS('通帳出納帳'!$D$7:$D$306,'通帳出納帳'!$B$7:$B$306,$A24,'通帳出納帳'!$A$7:$A$306,"&gt;="&amp;M$4,'通帳出納帳'!$A$7:$A$306,"&lt;"&amp;EDATE(M$4,1)))</f>
      </c>
      <c r="N24" s="11">
        <f>IF($A24="","",SUMIFS('現金出納帳'!$E$7:$E$306,'現金出納帳'!$B$7:$B$306,$A24,'現金出納帳'!$A$7:$A$306,"&gt;="&amp;N$4,'現金出納帳'!$A$7:$A$306,"&lt;"&amp;EDATE(N$4,1))-SUMIFS('現金出納帳'!$D$7:$D$306,'現金出納帳'!$B$7:$B$306,$A24,'現金出納帳'!$A$7:$A$306,"&gt;="&amp;N$4,'現金出納帳'!$A$7:$A$306,"&lt;"&amp;EDATE(N$4,1))+SUMIFS('通帳出納帳'!$E$7:$E$306,'通帳出納帳'!$B$7:$B$306,$A24,'通帳出納帳'!$A$7:$A$306,"&gt;="&amp;N$4,'通帳出納帳'!$A$7:$A$306,"&lt;"&amp;EDATE(N$4,1))-SUMIFS('通帳出納帳'!$D$7:$D$306,'通帳出納帳'!$B$7:$B$306,$A24,'通帳出納帳'!$A$7:$A$306,"&gt;="&amp;N$4,'通帳出納帳'!$A$7:$A$306,"&lt;"&amp;EDATE(N$4,1)))</f>
      </c>
      <c r="O24" s="11">
        <f>IF($A24="","",SUM(C24:N24))</f>
      </c>
    </row>
    <row r="25" spans="1:15" x14ac:dyDescent="0.25">
      <c r="A25" s="7">
        <f>IF('最初に入れる'!A31="","",'最初に入れる'!A31)</f>
      </c>
      <c r="B25" s="11">
        <f>IF(A25="","",'最初に入れる'!B31)</f>
      </c>
      <c r="C25" s="11">
        <f>IF($A25="","",SUMIFS('現金出納帳'!$E$7:$E$306,'現金出納帳'!$B$7:$B$306,$A25,'現金出納帳'!$A$7:$A$306,"&gt;="&amp;C$4,'現金出納帳'!$A$7:$A$306,"&lt;"&amp;EDATE(C$4,1))-SUMIFS('現金出納帳'!$D$7:$D$306,'現金出納帳'!$B$7:$B$306,$A25,'現金出納帳'!$A$7:$A$306,"&gt;="&amp;C$4,'現金出納帳'!$A$7:$A$306,"&lt;"&amp;EDATE(C$4,1))+SUMIFS('通帳出納帳'!$E$7:$E$306,'通帳出納帳'!$B$7:$B$306,$A25,'通帳出納帳'!$A$7:$A$306,"&gt;="&amp;C$4,'通帳出納帳'!$A$7:$A$306,"&lt;"&amp;EDATE(C$4,1))-SUMIFS('通帳出納帳'!$D$7:$D$306,'通帳出納帳'!$B$7:$B$306,$A25,'通帳出納帳'!$A$7:$A$306,"&gt;="&amp;C$4,'通帳出納帳'!$A$7:$A$306,"&lt;"&amp;EDATE(C$4,1)))</f>
      </c>
      <c r="D25" s="11">
        <f>IF($A25="","",SUMIFS('現金出納帳'!$E$7:$E$306,'現金出納帳'!$B$7:$B$306,$A25,'現金出納帳'!$A$7:$A$306,"&gt;="&amp;D$4,'現金出納帳'!$A$7:$A$306,"&lt;"&amp;EDATE(D$4,1))-SUMIFS('現金出納帳'!$D$7:$D$306,'現金出納帳'!$B$7:$B$306,$A25,'現金出納帳'!$A$7:$A$306,"&gt;="&amp;D$4,'現金出納帳'!$A$7:$A$306,"&lt;"&amp;EDATE(D$4,1))+SUMIFS('通帳出納帳'!$E$7:$E$306,'通帳出納帳'!$B$7:$B$306,$A25,'通帳出納帳'!$A$7:$A$306,"&gt;="&amp;D$4,'通帳出納帳'!$A$7:$A$306,"&lt;"&amp;EDATE(D$4,1))-SUMIFS('通帳出納帳'!$D$7:$D$306,'通帳出納帳'!$B$7:$B$306,$A25,'通帳出納帳'!$A$7:$A$306,"&gt;="&amp;D$4,'通帳出納帳'!$A$7:$A$306,"&lt;"&amp;EDATE(D$4,1)))</f>
      </c>
      <c r="E25" s="11">
        <f>IF($A25="","",SUMIFS('現金出納帳'!$E$7:$E$306,'現金出納帳'!$B$7:$B$306,$A25,'現金出納帳'!$A$7:$A$306,"&gt;="&amp;E$4,'現金出納帳'!$A$7:$A$306,"&lt;"&amp;EDATE(E$4,1))-SUMIFS('現金出納帳'!$D$7:$D$306,'現金出納帳'!$B$7:$B$306,$A25,'現金出納帳'!$A$7:$A$306,"&gt;="&amp;E$4,'現金出納帳'!$A$7:$A$306,"&lt;"&amp;EDATE(E$4,1))+SUMIFS('通帳出納帳'!$E$7:$E$306,'通帳出納帳'!$B$7:$B$306,$A25,'通帳出納帳'!$A$7:$A$306,"&gt;="&amp;E$4,'通帳出納帳'!$A$7:$A$306,"&lt;"&amp;EDATE(E$4,1))-SUMIFS('通帳出納帳'!$D$7:$D$306,'通帳出納帳'!$B$7:$B$306,$A25,'通帳出納帳'!$A$7:$A$306,"&gt;="&amp;E$4,'通帳出納帳'!$A$7:$A$306,"&lt;"&amp;EDATE(E$4,1)))</f>
      </c>
      <c r="F25" s="11">
        <f>IF($A25="","",SUMIFS('現金出納帳'!$E$7:$E$306,'現金出納帳'!$B$7:$B$306,$A25,'現金出納帳'!$A$7:$A$306,"&gt;="&amp;F$4,'現金出納帳'!$A$7:$A$306,"&lt;"&amp;EDATE(F$4,1))-SUMIFS('現金出納帳'!$D$7:$D$306,'現金出納帳'!$B$7:$B$306,$A25,'現金出納帳'!$A$7:$A$306,"&gt;="&amp;F$4,'現金出納帳'!$A$7:$A$306,"&lt;"&amp;EDATE(F$4,1))+SUMIFS('通帳出納帳'!$E$7:$E$306,'通帳出納帳'!$B$7:$B$306,$A25,'通帳出納帳'!$A$7:$A$306,"&gt;="&amp;F$4,'通帳出納帳'!$A$7:$A$306,"&lt;"&amp;EDATE(F$4,1))-SUMIFS('通帳出納帳'!$D$7:$D$306,'通帳出納帳'!$B$7:$B$306,$A25,'通帳出納帳'!$A$7:$A$306,"&gt;="&amp;F$4,'通帳出納帳'!$A$7:$A$306,"&lt;"&amp;EDATE(F$4,1)))</f>
      </c>
      <c r="G25" s="11">
        <f>IF($A25="","",SUMIFS('現金出納帳'!$E$7:$E$306,'現金出納帳'!$B$7:$B$306,$A25,'現金出納帳'!$A$7:$A$306,"&gt;="&amp;G$4,'現金出納帳'!$A$7:$A$306,"&lt;"&amp;EDATE(G$4,1))-SUMIFS('現金出納帳'!$D$7:$D$306,'現金出納帳'!$B$7:$B$306,$A25,'現金出納帳'!$A$7:$A$306,"&gt;="&amp;G$4,'現金出納帳'!$A$7:$A$306,"&lt;"&amp;EDATE(G$4,1))+SUMIFS('通帳出納帳'!$E$7:$E$306,'通帳出納帳'!$B$7:$B$306,$A25,'通帳出納帳'!$A$7:$A$306,"&gt;="&amp;G$4,'通帳出納帳'!$A$7:$A$306,"&lt;"&amp;EDATE(G$4,1))-SUMIFS('通帳出納帳'!$D$7:$D$306,'通帳出納帳'!$B$7:$B$306,$A25,'通帳出納帳'!$A$7:$A$306,"&gt;="&amp;G$4,'通帳出納帳'!$A$7:$A$306,"&lt;"&amp;EDATE(G$4,1)))</f>
      </c>
      <c r="H25" s="11">
        <f>IF($A25="","",SUMIFS('現金出納帳'!$E$7:$E$306,'現金出納帳'!$B$7:$B$306,$A25,'現金出納帳'!$A$7:$A$306,"&gt;="&amp;H$4,'現金出納帳'!$A$7:$A$306,"&lt;"&amp;EDATE(H$4,1))-SUMIFS('現金出納帳'!$D$7:$D$306,'現金出納帳'!$B$7:$B$306,$A25,'現金出納帳'!$A$7:$A$306,"&gt;="&amp;H$4,'現金出納帳'!$A$7:$A$306,"&lt;"&amp;EDATE(H$4,1))+SUMIFS('通帳出納帳'!$E$7:$E$306,'通帳出納帳'!$B$7:$B$306,$A25,'通帳出納帳'!$A$7:$A$306,"&gt;="&amp;H$4,'通帳出納帳'!$A$7:$A$306,"&lt;"&amp;EDATE(H$4,1))-SUMIFS('通帳出納帳'!$D$7:$D$306,'通帳出納帳'!$B$7:$B$306,$A25,'通帳出納帳'!$A$7:$A$306,"&gt;="&amp;H$4,'通帳出納帳'!$A$7:$A$306,"&lt;"&amp;EDATE(H$4,1)))</f>
      </c>
      <c r="I25" s="11">
        <f>IF($A25="","",SUMIFS('現金出納帳'!$E$7:$E$306,'現金出納帳'!$B$7:$B$306,$A25,'現金出納帳'!$A$7:$A$306,"&gt;="&amp;I$4,'現金出納帳'!$A$7:$A$306,"&lt;"&amp;EDATE(I$4,1))-SUMIFS('現金出納帳'!$D$7:$D$306,'現金出納帳'!$B$7:$B$306,$A25,'現金出納帳'!$A$7:$A$306,"&gt;="&amp;I$4,'現金出納帳'!$A$7:$A$306,"&lt;"&amp;EDATE(I$4,1))+SUMIFS('通帳出納帳'!$E$7:$E$306,'通帳出納帳'!$B$7:$B$306,$A25,'通帳出納帳'!$A$7:$A$306,"&gt;="&amp;I$4,'通帳出納帳'!$A$7:$A$306,"&lt;"&amp;EDATE(I$4,1))-SUMIFS('通帳出納帳'!$D$7:$D$306,'通帳出納帳'!$B$7:$B$306,$A25,'通帳出納帳'!$A$7:$A$306,"&gt;="&amp;I$4,'通帳出納帳'!$A$7:$A$306,"&lt;"&amp;EDATE(I$4,1)))</f>
      </c>
      <c r="J25" s="11">
        <f>IF($A25="","",SUMIFS('現金出納帳'!$E$7:$E$306,'現金出納帳'!$B$7:$B$306,$A25,'現金出納帳'!$A$7:$A$306,"&gt;="&amp;J$4,'現金出納帳'!$A$7:$A$306,"&lt;"&amp;EDATE(J$4,1))-SUMIFS('現金出納帳'!$D$7:$D$306,'現金出納帳'!$B$7:$B$306,$A25,'現金出納帳'!$A$7:$A$306,"&gt;="&amp;J$4,'現金出納帳'!$A$7:$A$306,"&lt;"&amp;EDATE(J$4,1))+SUMIFS('通帳出納帳'!$E$7:$E$306,'通帳出納帳'!$B$7:$B$306,$A25,'通帳出納帳'!$A$7:$A$306,"&gt;="&amp;J$4,'通帳出納帳'!$A$7:$A$306,"&lt;"&amp;EDATE(J$4,1))-SUMIFS('通帳出納帳'!$D$7:$D$306,'通帳出納帳'!$B$7:$B$306,$A25,'通帳出納帳'!$A$7:$A$306,"&gt;="&amp;J$4,'通帳出納帳'!$A$7:$A$306,"&lt;"&amp;EDATE(J$4,1)))</f>
      </c>
      <c r="K25" s="11">
        <f>IF($A25="","",SUMIFS('現金出納帳'!$E$7:$E$306,'現金出納帳'!$B$7:$B$306,$A25,'現金出納帳'!$A$7:$A$306,"&gt;="&amp;K$4,'現金出納帳'!$A$7:$A$306,"&lt;"&amp;EDATE(K$4,1))-SUMIFS('現金出納帳'!$D$7:$D$306,'現金出納帳'!$B$7:$B$306,$A25,'現金出納帳'!$A$7:$A$306,"&gt;="&amp;K$4,'現金出納帳'!$A$7:$A$306,"&lt;"&amp;EDATE(K$4,1))+SUMIFS('通帳出納帳'!$E$7:$E$306,'通帳出納帳'!$B$7:$B$306,$A25,'通帳出納帳'!$A$7:$A$306,"&gt;="&amp;K$4,'通帳出納帳'!$A$7:$A$306,"&lt;"&amp;EDATE(K$4,1))-SUMIFS('通帳出納帳'!$D$7:$D$306,'通帳出納帳'!$B$7:$B$306,$A25,'通帳出納帳'!$A$7:$A$306,"&gt;="&amp;K$4,'通帳出納帳'!$A$7:$A$306,"&lt;"&amp;EDATE(K$4,1)))</f>
      </c>
      <c r="L25" s="11">
        <f>IF($A25="","",SUMIFS('現金出納帳'!$E$7:$E$306,'現金出納帳'!$B$7:$B$306,$A25,'現金出納帳'!$A$7:$A$306,"&gt;="&amp;L$4,'現金出納帳'!$A$7:$A$306,"&lt;"&amp;EDATE(L$4,1))-SUMIFS('現金出納帳'!$D$7:$D$306,'現金出納帳'!$B$7:$B$306,$A25,'現金出納帳'!$A$7:$A$306,"&gt;="&amp;L$4,'現金出納帳'!$A$7:$A$306,"&lt;"&amp;EDATE(L$4,1))+SUMIFS('通帳出納帳'!$E$7:$E$306,'通帳出納帳'!$B$7:$B$306,$A25,'通帳出納帳'!$A$7:$A$306,"&gt;="&amp;L$4,'通帳出納帳'!$A$7:$A$306,"&lt;"&amp;EDATE(L$4,1))-SUMIFS('通帳出納帳'!$D$7:$D$306,'通帳出納帳'!$B$7:$B$306,$A25,'通帳出納帳'!$A$7:$A$306,"&gt;="&amp;L$4,'通帳出納帳'!$A$7:$A$306,"&lt;"&amp;EDATE(L$4,1)))</f>
      </c>
      <c r="M25" s="11">
        <f>IF($A25="","",SUMIFS('現金出納帳'!$E$7:$E$306,'現金出納帳'!$B$7:$B$306,$A25,'現金出納帳'!$A$7:$A$306,"&gt;="&amp;M$4,'現金出納帳'!$A$7:$A$306,"&lt;"&amp;EDATE(M$4,1))-SUMIFS('現金出納帳'!$D$7:$D$306,'現金出納帳'!$B$7:$B$306,$A25,'現金出納帳'!$A$7:$A$306,"&gt;="&amp;M$4,'現金出納帳'!$A$7:$A$306,"&lt;"&amp;EDATE(M$4,1))+SUMIFS('通帳出納帳'!$E$7:$E$306,'通帳出納帳'!$B$7:$B$306,$A25,'通帳出納帳'!$A$7:$A$306,"&gt;="&amp;M$4,'通帳出納帳'!$A$7:$A$306,"&lt;"&amp;EDATE(M$4,1))-SUMIFS('通帳出納帳'!$D$7:$D$306,'通帳出納帳'!$B$7:$B$306,$A25,'通帳出納帳'!$A$7:$A$306,"&gt;="&amp;M$4,'通帳出納帳'!$A$7:$A$306,"&lt;"&amp;EDATE(M$4,1)))</f>
      </c>
      <c r="N25" s="11">
        <f>IF($A25="","",SUMIFS('現金出納帳'!$E$7:$E$306,'現金出納帳'!$B$7:$B$306,$A25,'現金出納帳'!$A$7:$A$306,"&gt;="&amp;N$4,'現金出納帳'!$A$7:$A$306,"&lt;"&amp;EDATE(N$4,1))-SUMIFS('現金出納帳'!$D$7:$D$306,'現金出納帳'!$B$7:$B$306,$A25,'現金出納帳'!$A$7:$A$306,"&gt;="&amp;N$4,'現金出納帳'!$A$7:$A$306,"&lt;"&amp;EDATE(N$4,1))+SUMIFS('通帳出納帳'!$E$7:$E$306,'通帳出納帳'!$B$7:$B$306,$A25,'通帳出納帳'!$A$7:$A$306,"&gt;="&amp;N$4,'通帳出納帳'!$A$7:$A$306,"&lt;"&amp;EDATE(N$4,1))-SUMIFS('通帳出納帳'!$D$7:$D$306,'通帳出納帳'!$B$7:$B$306,$A25,'通帳出納帳'!$A$7:$A$306,"&gt;="&amp;N$4,'通帳出納帳'!$A$7:$A$306,"&lt;"&amp;EDATE(N$4,1)))</f>
      </c>
      <c r="O25" s="11">
        <f>IF($A25="","",SUM(C25:N25))</f>
      </c>
    </row>
    <row r="26" spans="1:15" x14ac:dyDescent="0.25">
      <c r="A26" s="7">
        <f>IF('最初に入れる'!A32="","",'最初に入れる'!A32)</f>
      </c>
      <c r="B26" s="11">
        <f>IF(A26="","",'最初に入れる'!B32)</f>
      </c>
      <c r="C26" s="11">
        <f>IF($A26="","",SUMIFS('現金出納帳'!$E$7:$E$306,'現金出納帳'!$B$7:$B$306,$A26,'現金出納帳'!$A$7:$A$306,"&gt;="&amp;C$4,'現金出納帳'!$A$7:$A$306,"&lt;"&amp;EDATE(C$4,1))-SUMIFS('現金出納帳'!$D$7:$D$306,'現金出納帳'!$B$7:$B$306,$A26,'現金出納帳'!$A$7:$A$306,"&gt;="&amp;C$4,'現金出納帳'!$A$7:$A$306,"&lt;"&amp;EDATE(C$4,1))+SUMIFS('通帳出納帳'!$E$7:$E$306,'通帳出納帳'!$B$7:$B$306,$A26,'通帳出納帳'!$A$7:$A$306,"&gt;="&amp;C$4,'通帳出納帳'!$A$7:$A$306,"&lt;"&amp;EDATE(C$4,1))-SUMIFS('通帳出納帳'!$D$7:$D$306,'通帳出納帳'!$B$7:$B$306,$A26,'通帳出納帳'!$A$7:$A$306,"&gt;="&amp;C$4,'通帳出納帳'!$A$7:$A$306,"&lt;"&amp;EDATE(C$4,1)))</f>
      </c>
      <c r="D26" s="11">
        <f>IF($A26="","",SUMIFS('現金出納帳'!$E$7:$E$306,'現金出納帳'!$B$7:$B$306,$A26,'現金出納帳'!$A$7:$A$306,"&gt;="&amp;D$4,'現金出納帳'!$A$7:$A$306,"&lt;"&amp;EDATE(D$4,1))-SUMIFS('現金出納帳'!$D$7:$D$306,'現金出納帳'!$B$7:$B$306,$A26,'現金出納帳'!$A$7:$A$306,"&gt;="&amp;D$4,'現金出納帳'!$A$7:$A$306,"&lt;"&amp;EDATE(D$4,1))+SUMIFS('通帳出納帳'!$E$7:$E$306,'通帳出納帳'!$B$7:$B$306,$A26,'通帳出納帳'!$A$7:$A$306,"&gt;="&amp;D$4,'通帳出納帳'!$A$7:$A$306,"&lt;"&amp;EDATE(D$4,1))-SUMIFS('通帳出納帳'!$D$7:$D$306,'通帳出納帳'!$B$7:$B$306,$A26,'通帳出納帳'!$A$7:$A$306,"&gt;="&amp;D$4,'通帳出納帳'!$A$7:$A$306,"&lt;"&amp;EDATE(D$4,1)))</f>
      </c>
      <c r="E26" s="11">
        <f>IF($A26="","",SUMIFS('現金出納帳'!$E$7:$E$306,'現金出納帳'!$B$7:$B$306,$A26,'現金出納帳'!$A$7:$A$306,"&gt;="&amp;E$4,'現金出納帳'!$A$7:$A$306,"&lt;"&amp;EDATE(E$4,1))-SUMIFS('現金出納帳'!$D$7:$D$306,'現金出納帳'!$B$7:$B$306,$A26,'現金出納帳'!$A$7:$A$306,"&gt;="&amp;E$4,'現金出納帳'!$A$7:$A$306,"&lt;"&amp;EDATE(E$4,1))+SUMIFS('通帳出納帳'!$E$7:$E$306,'通帳出納帳'!$B$7:$B$306,$A26,'通帳出納帳'!$A$7:$A$306,"&gt;="&amp;E$4,'通帳出納帳'!$A$7:$A$306,"&lt;"&amp;EDATE(E$4,1))-SUMIFS('通帳出納帳'!$D$7:$D$306,'通帳出納帳'!$B$7:$B$306,$A26,'通帳出納帳'!$A$7:$A$306,"&gt;="&amp;E$4,'通帳出納帳'!$A$7:$A$306,"&lt;"&amp;EDATE(E$4,1)))</f>
      </c>
      <c r="F26" s="11">
        <f>IF($A26="","",SUMIFS('現金出納帳'!$E$7:$E$306,'現金出納帳'!$B$7:$B$306,$A26,'現金出納帳'!$A$7:$A$306,"&gt;="&amp;F$4,'現金出納帳'!$A$7:$A$306,"&lt;"&amp;EDATE(F$4,1))-SUMIFS('現金出納帳'!$D$7:$D$306,'現金出納帳'!$B$7:$B$306,$A26,'現金出納帳'!$A$7:$A$306,"&gt;="&amp;F$4,'現金出納帳'!$A$7:$A$306,"&lt;"&amp;EDATE(F$4,1))+SUMIFS('通帳出納帳'!$E$7:$E$306,'通帳出納帳'!$B$7:$B$306,$A26,'通帳出納帳'!$A$7:$A$306,"&gt;="&amp;F$4,'通帳出納帳'!$A$7:$A$306,"&lt;"&amp;EDATE(F$4,1))-SUMIFS('通帳出納帳'!$D$7:$D$306,'通帳出納帳'!$B$7:$B$306,$A26,'通帳出納帳'!$A$7:$A$306,"&gt;="&amp;F$4,'通帳出納帳'!$A$7:$A$306,"&lt;"&amp;EDATE(F$4,1)))</f>
      </c>
      <c r="G26" s="11">
        <f>IF($A26="","",SUMIFS('現金出納帳'!$E$7:$E$306,'現金出納帳'!$B$7:$B$306,$A26,'現金出納帳'!$A$7:$A$306,"&gt;="&amp;G$4,'現金出納帳'!$A$7:$A$306,"&lt;"&amp;EDATE(G$4,1))-SUMIFS('現金出納帳'!$D$7:$D$306,'現金出納帳'!$B$7:$B$306,$A26,'現金出納帳'!$A$7:$A$306,"&gt;="&amp;G$4,'現金出納帳'!$A$7:$A$306,"&lt;"&amp;EDATE(G$4,1))+SUMIFS('通帳出納帳'!$E$7:$E$306,'通帳出納帳'!$B$7:$B$306,$A26,'通帳出納帳'!$A$7:$A$306,"&gt;="&amp;G$4,'通帳出納帳'!$A$7:$A$306,"&lt;"&amp;EDATE(G$4,1))-SUMIFS('通帳出納帳'!$D$7:$D$306,'通帳出納帳'!$B$7:$B$306,$A26,'通帳出納帳'!$A$7:$A$306,"&gt;="&amp;G$4,'通帳出納帳'!$A$7:$A$306,"&lt;"&amp;EDATE(G$4,1)))</f>
      </c>
      <c r="H26" s="11">
        <f>IF($A26="","",SUMIFS('現金出納帳'!$E$7:$E$306,'現金出納帳'!$B$7:$B$306,$A26,'現金出納帳'!$A$7:$A$306,"&gt;="&amp;H$4,'現金出納帳'!$A$7:$A$306,"&lt;"&amp;EDATE(H$4,1))-SUMIFS('現金出納帳'!$D$7:$D$306,'現金出納帳'!$B$7:$B$306,$A26,'現金出納帳'!$A$7:$A$306,"&gt;="&amp;H$4,'現金出納帳'!$A$7:$A$306,"&lt;"&amp;EDATE(H$4,1))+SUMIFS('通帳出納帳'!$E$7:$E$306,'通帳出納帳'!$B$7:$B$306,$A26,'通帳出納帳'!$A$7:$A$306,"&gt;="&amp;H$4,'通帳出納帳'!$A$7:$A$306,"&lt;"&amp;EDATE(H$4,1))-SUMIFS('通帳出納帳'!$D$7:$D$306,'通帳出納帳'!$B$7:$B$306,$A26,'通帳出納帳'!$A$7:$A$306,"&gt;="&amp;H$4,'通帳出納帳'!$A$7:$A$306,"&lt;"&amp;EDATE(H$4,1)))</f>
      </c>
      <c r="I26" s="11">
        <f>IF($A26="","",SUMIFS('現金出納帳'!$E$7:$E$306,'現金出納帳'!$B$7:$B$306,$A26,'現金出納帳'!$A$7:$A$306,"&gt;="&amp;I$4,'現金出納帳'!$A$7:$A$306,"&lt;"&amp;EDATE(I$4,1))-SUMIFS('現金出納帳'!$D$7:$D$306,'現金出納帳'!$B$7:$B$306,$A26,'現金出納帳'!$A$7:$A$306,"&gt;="&amp;I$4,'現金出納帳'!$A$7:$A$306,"&lt;"&amp;EDATE(I$4,1))+SUMIFS('通帳出納帳'!$E$7:$E$306,'通帳出納帳'!$B$7:$B$306,$A26,'通帳出納帳'!$A$7:$A$306,"&gt;="&amp;I$4,'通帳出納帳'!$A$7:$A$306,"&lt;"&amp;EDATE(I$4,1))-SUMIFS('通帳出納帳'!$D$7:$D$306,'通帳出納帳'!$B$7:$B$306,$A26,'通帳出納帳'!$A$7:$A$306,"&gt;="&amp;I$4,'通帳出納帳'!$A$7:$A$306,"&lt;"&amp;EDATE(I$4,1)))</f>
      </c>
      <c r="J26" s="11">
        <f>IF($A26="","",SUMIFS('現金出納帳'!$E$7:$E$306,'現金出納帳'!$B$7:$B$306,$A26,'現金出納帳'!$A$7:$A$306,"&gt;="&amp;J$4,'現金出納帳'!$A$7:$A$306,"&lt;"&amp;EDATE(J$4,1))-SUMIFS('現金出納帳'!$D$7:$D$306,'現金出納帳'!$B$7:$B$306,$A26,'現金出納帳'!$A$7:$A$306,"&gt;="&amp;J$4,'現金出納帳'!$A$7:$A$306,"&lt;"&amp;EDATE(J$4,1))+SUMIFS('通帳出納帳'!$E$7:$E$306,'通帳出納帳'!$B$7:$B$306,$A26,'通帳出納帳'!$A$7:$A$306,"&gt;="&amp;J$4,'通帳出納帳'!$A$7:$A$306,"&lt;"&amp;EDATE(J$4,1))-SUMIFS('通帳出納帳'!$D$7:$D$306,'通帳出納帳'!$B$7:$B$306,$A26,'通帳出納帳'!$A$7:$A$306,"&gt;="&amp;J$4,'通帳出納帳'!$A$7:$A$306,"&lt;"&amp;EDATE(J$4,1)))</f>
      </c>
      <c r="K26" s="11">
        <f>IF($A26="","",SUMIFS('現金出納帳'!$E$7:$E$306,'現金出納帳'!$B$7:$B$306,$A26,'現金出納帳'!$A$7:$A$306,"&gt;="&amp;K$4,'現金出納帳'!$A$7:$A$306,"&lt;"&amp;EDATE(K$4,1))-SUMIFS('現金出納帳'!$D$7:$D$306,'現金出納帳'!$B$7:$B$306,$A26,'現金出納帳'!$A$7:$A$306,"&gt;="&amp;K$4,'現金出納帳'!$A$7:$A$306,"&lt;"&amp;EDATE(K$4,1))+SUMIFS('通帳出納帳'!$E$7:$E$306,'通帳出納帳'!$B$7:$B$306,$A26,'通帳出納帳'!$A$7:$A$306,"&gt;="&amp;K$4,'通帳出納帳'!$A$7:$A$306,"&lt;"&amp;EDATE(K$4,1))-SUMIFS('通帳出納帳'!$D$7:$D$306,'通帳出納帳'!$B$7:$B$306,$A26,'通帳出納帳'!$A$7:$A$306,"&gt;="&amp;K$4,'通帳出納帳'!$A$7:$A$306,"&lt;"&amp;EDATE(K$4,1)))</f>
      </c>
      <c r="L26" s="11">
        <f>IF($A26="","",SUMIFS('現金出納帳'!$E$7:$E$306,'現金出納帳'!$B$7:$B$306,$A26,'現金出納帳'!$A$7:$A$306,"&gt;="&amp;L$4,'現金出納帳'!$A$7:$A$306,"&lt;"&amp;EDATE(L$4,1))-SUMIFS('現金出納帳'!$D$7:$D$306,'現金出納帳'!$B$7:$B$306,$A26,'現金出納帳'!$A$7:$A$306,"&gt;="&amp;L$4,'現金出納帳'!$A$7:$A$306,"&lt;"&amp;EDATE(L$4,1))+SUMIFS('通帳出納帳'!$E$7:$E$306,'通帳出納帳'!$B$7:$B$306,$A26,'通帳出納帳'!$A$7:$A$306,"&gt;="&amp;L$4,'通帳出納帳'!$A$7:$A$306,"&lt;"&amp;EDATE(L$4,1))-SUMIFS('通帳出納帳'!$D$7:$D$306,'通帳出納帳'!$B$7:$B$306,$A26,'通帳出納帳'!$A$7:$A$306,"&gt;="&amp;L$4,'通帳出納帳'!$A$7:$A$306,"&lt;"&amp;EDATE(L$4,1)))</f>
      </c>
      <c r="M26" s="11">
        <f>IF($A26="","",SUMIFS('現金出納帳'!$E$7:$E$306,'現金出納帳'!$B$7:$B$306,$A26,'現金出納帳'!$A$7:$A$306,"&gt;="&amp;M$4,'現金出納帳'!$A$7:$A$306,"&lt;"&amp;EDATE(M$4,1))-SUMIFS('現金出納帳'!$D$7:$D$306,'現金出納帳'!$B$7:$B$306,$A26,'現金出納帳'!$A$7:$A$306,"&gt;="&amp;M$4,'現金出納帳'!$A$7:$A$306,"&lt;"&amp;EDATE(M$4,1))+SUMIFS('通帳出納帳'!$E$7:$E$306,'通帳出納帳'!$B$7:$B$306,$A26,'通帳出納帳'!$A$7:$A$306,"&gt;="&amp;M$4,'通帳出納帳'!$A$7:$A$306,"&lt;"&amp;EDATE(M$4,1))-SUMIFS('通帳出納帳'!$D$7:$D$306,'通帳出納帳'!$B$7:$B$306,$A26,'通帳出納帳'!$A$7:$A$306,"&gt;="&amp;M$4,'通帳出納帳'!$A$7:$A$306,"&lt;"&amp;EDATE(M$4,1)))</f>
      </c>
      <c r="N26" s="11">
        <f>IF($A26="","",SUMIFS('現金出納帳'!$E$7:$E$306,'現金出納帳'!$B$7:$B$306,$A26,'現金出納帳'!$A$7:$A$306,"&gt;="&amp;N$4,'現金出納帳'!$A$7:$A$306,"&lt;"&amp;EDATE(N$4,1))-SUMIFS('現金出納帳'!$D$7:$D$306,'現金出納帳'!$B$7:$B$306,$A26,'現金出納帳'!$A$7:$A$306,"&gt;="&amp;N$4,'現金出納帳'!$A$7:$A$306,"&lt;"&amp;EDATE(N$4,1))+SUMIFS('通帳出納帳'!$E$7:$E$306,'通帳出納帳'!$B$7:$B$306,$A26,'通帳出納帳'!$A$7:$A$306,"&gt;="&amp;N$4,'通帳出納帳'!$A$7:$A$306,"&lt;"&amp;EDATE(N$4,1))-SUMIFS('通帳出納帳'!$D$7:$D$306,'通帳出納帳'!$B$7:$B$306,$A26,'通帳出納帳'!$A$7:$A$306,"&gt;="&amp;N$4,'通帳出納帳'!$A$7:$A$306,"&lt;"&amp;EDATE(N$4,1)))</f>
      </c>
      <c r="O26" s="11">
        <f>IF($A26="","",SUM(C26:N26))</f>
      </c>
    </row>
    <row r="27" spans="1:15" x14ac:dyDescent="0.25">
      <c r="A27" s="7">
        <f>IF('最初に入れる'!A33="","",'最初に入れる'!A33)</f>
      </c>
      <c r="B27" s="11">
        <f>IF(A27="","",'最初に入れる'!B33)</f>
      </c>
      <c r="C27" s="11">
        <f>IF($A27="","",SUMIFS('現金出納帳'!$E$7:$E$306,'現金出納帳'!$B$7:$B$306,$A27,'現金出納帳'!$A$7:$A$306,"&gt;="&amp;C$4,'現金出納帳'!$A$7:$A$306,"&lt;"&amp;EDATE(C$4,1))-SUMIFS('現金出納帳'!$D$7:$D$306,'現金出納帳'!$B$7:$B$306,$A27,'現金出納帳'!$A$7:$A$306,"&gt;="&amp;C$4,'現金出納帳'!$A$7:$A$306,"&lt;"&amp;EDATE(C$4,1))+SUMIFS('通帳出納帳'!$E$7:$E$306,'通帳出納帳'!$B$7:$B$306,$A27,'通帳出納帳'!$A$7:$A$306,"&gt;="&amp;C$4,'通帳出納帳'!$A$7:$A$306,"&lt;"&amp;EDATE(C$4,1))-SUMIFS('通帳出納帳'!$D$7:$D$306,'通帳出納帳'!$B$7:$B$306,$A27,'通帳出納帳'!$A$7:$A$306,"&gt;="&amp;C$4,'通帳出納帳'!$A$7:$A$306,"&lt;"&amp;EDATE(C$4,1)))</f>
      </c>
      <c r="D27" s="11">
        <f>IF($A27="","",SUMIFS('現金出納帳'!$E$7:$E$306,'現金出納帳'!$B$7:$B$306,$A27,'現金出納帳'!$A$7:$A$306,"&gt;="&amp;D$4,'現金出納帳'!$A$7:$A$306,"&lt;"&amp;EDATE(D$4,1))-SUMIFS('現金出納帳'!$D$7:$D$306,'現金出納帳'!$B$7:$B$306,$A27,'現金出納帳'!$A$7:$A$306,"&gt;="&amp;D$4,'現金出納帳'!$A$7:$A$306,"&lt;"&amp;EDATE(D$4,1))+SUMIFS('通帳出納帳'!$E$7:$E$306,'通帳出納帳'!$B$7:$B$306,$A27,'通帳出納帳'!$A$7:$A$306,"&gt;="&amp;D$4,'通帳出納帳'!$A$7:$A$306,"&lt;"&amp;EDATE(D$4,1))-SUMIFS('通帳出納帳'!$D$7:$D$306,'通帳出納帳'!$B$7:$B$306,$A27,'通帳出納帳'!$A$7:$A$306,"&gt;="&amp;D$4,'通帳出納帳'!$A$7:$A$306,"&lt;"&amp;EDATE(D$4,1)))</f>
      </c>
      <c r="E27" s="11">
        <f>IF($A27="","",SUMIFS('現金出納帳'!$E$7:$E$306,'現金出納帳'!$B$7:$B$306,$A27,'現金出納帳'!$A$7:$A$306,"&gt;="&amp;E$4,'現金出納帳'!$A$7:$A$306,"&lt;"&amp;EDATE(E$4,1))-SUMIFS('現金出納帳'!$D$7:$D$306,'現金出納帳'!$B$7:$B$306,$A27,'現金出納帳'!$A$7:$A$306,"&gt;="&amp;E$4,'現金出納帳'!$A$7:$A$306,"&lt;"&amp;EDATE(E$4,1))+SUMIFS('通帳出納帳'!$E$7:$E$306,'通帳出納帳'!$B$7:$B$306,$A27,'通帳出納帳'!$A$7:$A$306,"&gt;="&amp;E$4,'通帳出納帳'!$A$7:$A$306,"&lt;"&amp;EDATE(E$4,1))-SUMIFS('通帳出納帳'!$D$7:$D$306,'通帳出納帳'!$B$7:$B$306,$A27,'通帳出納帳'!$A$7:$A$306,"&gt;="&amp;E$4,'通帳出納帳'!$A$7:$A$306,"&lt;"&amp;EDATE(E$4,1)))</f>
      </c>
      <c r="F27" s="11">
        <f>IF($A27="","",SUMIFS('現金出納帳'!$E$7:$E$306,'現金出納帳'!$B$7:$B$306,$A27,'現金出納帳'!$A$7:$A$306,"&gt;="&amp;F$4,'現金出納帳'!$A$7:$A$306,"&lt;"&amp;EDATE(F$4,1))-SUMIFS('現金出納帳'!$D$7:$D$306,'現金出納帳'!$B$7:$B$306,$A27,'現金出納帳'!$A$7:$A$306,"&gt;="&amp;F$4,'現金出納帳'!$A$7:$A$306,"&lt;"&amp;EDATE(F$4,1))+SUMIFS('通帳出納帳'!$E$7:$E$306,'通帳出納帳'!$B$7:$B$306,$A27,'通帳出納帳'!$A$7:$A$306,"&gt;="&amp;F$4,'通帳出納帳'!$A$7:$A$306,"&lt;"&amp;EDATE(F$4,1))-SUMIFS('通帳出納帳'!$D$7:$D$306,'通帳出納帳'!$B$7:$B$306,$A27,'通帳出納帳'!$A$7:$A$306,"&gt;="&amp;F$4,'通帳出納帳'!$A$7:$A$306,"&lt;"&amp;EDATE(F$4,1)))</f>
      </c>
      <c r="G27" s="11">
        <f>IF($A27="","",SUMIFS('現金出納帳'!$E$7:$E$306,'現金出納帳'!$B$7:$B$306,$A27,'現金出納帳'!$A$7:$A$306,"&gt;="&amp;G$4,'現金出納帳'!$A$7:$A$306,"&lt;"&amp;EDATE(G$4,1))-SUMIFS('現金出納帳'!$D$7:$D$306,'現金出納帳'!$B$7:$B$306,$A27,'現金出納帳'!$A$7:$A$306,"&gt;="&amp;G$4,'現金出納帳'!$A$7:$A$306,"&lt;"&amp;EDATE(G$4,1))+SUMIFS('通帳出納帳'!$E$7:$E$306,'通帳出納帳'!$B$7:$B$306,$A27,'通帳出納帳'!$A$7:$A$306,"&gt;="&amp;G$4,'通帳出納帳'!$A$7:$A$306,"&lt;"&amp;EDATE(G$4,1))-SUMIFS('通帳出納帳'!$D$7:$D$306,'通帳出納帳'!$B$7:$B$306,$A27,'通帳出納帳'!$A$7:$A$306,"&gt;="&amp;G$4,'通帳出納帳'!$A$7:$A$306,"&lt;"&amp;EDATE(G$4,1)))</f>
      </c>
      <c r="H27" s="11">
        <f>IF($A27="","",SUMIFS('現金出納帳'!$E$7:$E$306,'現金出納帳'!$B$7:$B$306,$A27,'現金出納帳'!$A$7:$A$306,"&gt;="&amp;H$4,'現金出納帳'!$A$7:$A$306,"&lt;"&amp;EDATE(H$4,1))-SUMIFS('現金出納帳'!$D$7:$D$306,'現金出納帳'!$B$7:$B$306,$A27,'現金出納帳'!$A$7:$A$306,"&gt;="&amp;H$4,'現金出納帳'!$A$7:$A$306,"&lt;"&amp;EDATE(H$4,1))+SUMIFS('通帳出納帳'!$E$7:$E$306,'通帳出納帳'!$B$7:$B$306,$A27,'通帳出納帳'!$A$7:$A$306,"&gt;="&amp;H$4,'通帳出納帳'!$A$7:$A$306,"&lt;"&amp;EDATE(H$4,1))-SUMIFS('通帳出納帳'!$D$7:$D$306,'通帳出納帳'!$B$7:$B$306,$A27,'通帳出納帳'!$A$7:$A$306,"&gt;="&amp;H$4,'通帳出納帳'!$A$7:$A$306,"&lt;"&amp;EDATE(H$4,1)))</f>
      </c>
      <c r="I27" s="11">
        <f>IF($A27="","",SUMIFS('現金出納帳'!$E$7:$E$306,'現金出納帳'!$B$7:$B$306,$A27,'現金出納帳'!$A$7:$A$306,"&gt;="&amp;I$4,'現金出納帳'!$A$7:$A$306,"&lt;"&amp;EDATE(I$4,1))-SUMIFS('現金出納帳'!$D$7:$D$306,'現金出納帳'!$B$7:$B$306,$A27,'現金出納帳'!$A$7:$A$306,"&gt;="&amp;I$4,'現金出納帳'!$A$7:$A$306,"&lt;"&amp;EDATE(I$4,1))+SUMIFS('通帳出納帳'!$E$7:$E$306,'通帳出納帳'!$B$7:$B$306,$A27,'通帳出納帳'!$A$7:$A$306,"&gt;="&amp;I$4,'通帳出納帳'!$A$7:$A$306,"&lt;"&amp;EDATE(I$4,1))-SUMIFS('通帳出納帳'!$D$7:$D$306,'通帳出納帳'!$B$7:$B$306,$A27,'通帳出納帳'!$A$7:$A$306,"&gt;="&amp;I$4,'通帳出納帳'!$A$7:$A$306,"&lt;"&amp;EDATE(I$4,1)))</f>
      </c>
      <c r="J27" s="11">
        <f>IF($A27="","",SUMIFS('現金出納帳'!$E$7:$E$306,'現金出納帳'!$B$7:$B$306,$A27,'現金出納帳'!$A$7:$A$306,"&gt;="&amp;J$4,'現金出納帳'!$A$7:$A$306,"&lt;"&amp;EDATE(J$4,1))-SUMIFS('現金出納帳'!$D$7:$D$306,'現金出納帳'!$B$7:$B$306,$A27,'現金出納帳'!$A$7:$A$306,"&gt;="&amp;J$4,'現金出納帳'!$A$7:$A$306,"&lt;"&amp;EDATE(J$4,1))+SUMIFS('通帳出納帳'!$E$7:$E$306,'通帳出納帳'!$B$7:$B$306,$A27,'通帳出納帳'!$A$7:$A$306,"&gt;="&amp;J$4,'通帳出納帳'!$A$7:$A$306,"&lt;"&amp;EDATE(J$4,1))-SUMIFS('通帳出納帳'!$D$7:$D$306,'通帳出納帳'!$B$7:$B$306,$A27,'通帳出納帳'!$A$7:$A$306,"&gt;="&amp;J$4,'通帳出納帳'!$A$7:$A$306,"&lt;"&amp;EDATE(J$4,1)))</f>
      </c>
      <c r="K27" s="11">
        <f>IF($A27="","",SUMIFS('現金出納帳'!$E$7:$E$306,'現金出納帳'!$B$7:$B$306,$A27,'現金出納帳'!$A$7:$A$306,"&gt;="&amp;K$4,'現金出納帳'!$A$7:$A$306,"&lt;"&amp;EDATE(K$4,1))-SUMIFS('現金出納帳'!$D$7:$D$306,'現金出納帳'!$B$7:$B$306,$A27,'現金出納帳'!$A$7:$A$306,"&gt;="&amp;K$4,'現金出納帳'!$A$7:$A$306,"&lt;"&amp;EDATE(K$4,1))+SUMIFS('通帳出納帳'!$E$7:$E$306,'通帳出納帳'!$B$7:$B$306,$A27,'通帳出納帳'!$A$7:$A$306,"&gt;="&amp;K$4,'通帳出納帳'!$A$7:$A$306,"&lt;"&amp;EDATE(K$4,1))-SUMIFS('通帳出納帳'!$D$7:$D$306,'通帳出納帳'!$B$7:$B$306,$A27,'通帳出納帳'!$A$7:$A$306,"&gt;="&amp;K$4,'通帳出納帳'!$A$7:$A$306,"&lt;"&amp;EDATE(K$4,1)))</f>
      </c>
      <c r="L27" s="11">
        <f>IF($A27="","",SUMIFS('現金出納帳'!$E$7:$E$306,'現金出納帳'!$B$7:$B$306,$A27,'現金出納帳'!$A$7:$A$306,"&gt;="&amp;L$4,'現金出納帳'!$A$7:$A$306,"&lt;"&amp;EDATE(L$4,1))-SUMIFS('現金出納帳'!$D$7:$D$306,'現金出納帳'!$B$7:$B$306,$A27,'現金出納帳'!$A$7:$A$306,"&gt;="&amp;L$4,'現金出納帳'!$A$7:$A$306,"&lt;"&amp;EDATE(L$4,1))+SUMIFS('通帳出納帳'!$E$7:$E$306,'通帳出納帳'!$B$7:$B$306,$A27,'通帳出納帳'!$A$7:$A$306,"&gt;="&amp;L$4,'通帳出納帳'!$A$7:$A$306,"&lt;"&amp;EDATE(L$4,1))-SUMIFS('通帳出納帳'!$D$7:$D$306,'通帳出納帳'!$B$7:$B$306,$A27,'通帳出納帳'!$A$7:$A$306,"&gt;="&amp;L$4,'通帳出納帳'!$A$7:$A$306,"&lt;"&amp;EDATE(L$4,1)))</f>
      </c>
      <c r="M27" s="11">
        <f>IF($A27="","",SUMIFS('現金出納帳'!$E$7:$E$306,'現金出納帳'!$B$7:$B$306,$A27,'現金出納帳'!$A$7:$A$306,"&gt;="&amp;M$4,'現金出納帳'!$A$7:$A$306,"&lt;"&amp;EDATE(M$4,1))-SUMIFS('現金出納帳'!$D$7:$D$306,'現金出納帳'!$B$7:$B$306,$A27,'現金出納帳'!$A$7:$A$306,"&gt;="&amp;M$4,'現金出納帳'!$A$7:$A$306,"&lt;"&amp;EDATE(M$4,1))+SUMIFS('通帳出納帳'!$E$7:$E$306,'通帳出納帳'!$B$7:$B$306,$A27,'通帳出納帳'!$A$7:$A$306,"&gt;="&amp;M$4,'通帳出納帳'!$A$7:$A$306,"&lt;"&amp;EDATE(M$4,1))-SUMIFS('通帳出納帳'!$D$7:$D$306,'通帳出納帳'!$B$7:$B$306,$A27,'通帳出納帳'!$A$7:$A$306,"&gt;="&amp;M$4,'通帳出納帳'!$A$7:$A$306,"&lt;"&amp;EDATE(M$4,1)))</f>
      </c>
      <c r="N27" s="11">
        <f>IF($A27="","",SUMIFS('現金出納帳'!$E$7:$E$306,'現金出納帳'!$B$7:$B$306,$A27,'現金出納帳'!$A$7:$A$306,"&gt;="&amp;N$4,'現金出納帳'!$A$7:$A$306,"&lt;"&amp;EDATE(N$4,1))-SUMIFS('現金出納帳'!$D$7:$D$306,'現金出納帳'!$B$7:$B$306,$A27,'現金出納帳'!$A$7:$A$306,"&gt;="&amp;N$4,'現金出納帳'!$A$7:$A$306,"&lt;"&amp;EDATE(N$4,1))+SUMIFS('通帳出納帳'!$E$7:$E$306,'通帳出納帳'!$B$7:$B$306,$A27,'通帳出納帳'!$A$7:$A$306,"&gt;="&amp;N$4,'通帳出納帳'!$A$7:$A$306,"&lt;"&amp;EDATE(N$4,1))-SUMIFS('通帳出納帳'!$D$7:$D$306,'通帳出納帳'!$B$7:$B$306,$A27,'通帳出納帳'!$A$7:$A$306,"&gt;="&amp;N$4,'通帳出納帳'!$A$7:$A$306,"&lt;"&amp;EDATE(N$4,1)))</f>
      </c>
      <c r="O27" s="11">
        <f>IF($A27="","",SUM(C27:N27))</f>
      </c>
    </row>
    <row r="28" spans="1:15" x14ac:dyDescent="0.25">
      <c r="A28" s="7">
        <f>IF('最初に入れる'!A34="","",'最初に入れる'!A34)</f>
      </c>
      <c r="B28" s="11">
        <f>IF(A28="","",'最初に入れる'!B34)</f>
      </c>
      <c r="C28" s="11">
        <f>IF($A28="","",SUMIFS('現金出納帳'!$E$7:$E$306,'現金出納帳'!$B$7:$B$306,$A28,'現金出納帳'!$A$7:$A$306,"&gt;="&amp;C$4,'現金出納帳'!$A$7:$A$306,"&lt;"&amp;EDATE(C$4,1))-SUMIFS('現金出納帳'!$D$7:$D$306,'現金出納帳'!$B$7:$B$306,$A28,'現金出納帳'!$A$7:$A$306,"&gt;="&amp;C$4,'現金出納帳'!$A$7:$A$306,"&lt;"&amp;EDATE(C$4,1))+SUMIFS('通帳出納帳'!$E$7:$E$306,'通帳出納帳'!$B$7:$B$306,$A28,'通帳出納帳'!$A$7:$A$306,"&gt;="&amp;C$4,'通帳出納帳'!$A$7:$A$306,"&lt;"&amp;EDATE(C$4,1))-SUMIFS('通帳出納帳'!$D$7:$D$306,'通帳出納帳'!$B$7:$B$306,$A28,'通帳出納帳'!$A$7:$A$306,"&gt;="&amp;C$4,'通帳出納帳'!$A$7:$A$306,"&lt;"&amp;EDATE(C$4,1)))</f>
      </c>
      <c r="D28" s="11">
        <f>IF($A28="","",SUMIFS('現金出納帳'!$E$7:$E$306,'現金出納帳'!$B$7:$B$306,$A28,'現金出納帳'!$A$7:$A$306,"&gt;="&amp;D$4,'現金出納帳'!$A$7:$A$306,"&lt;"&amp;EDATE(D$4,1))-SUMIFS('現金出納帳'!$D$7:$D$306,'現金出納帳'!$B$7:$B$306,$A28,'現金出納帳'!$A$7:$A$306,"&gt;="&amp;D$4,'現金出納帳'!$A$7:$A$306,"&lt;"&amp;EDATE(D$4,1))+SUMIFS('通帳出納帳'!$E$7:$E$306,'通帳出納帳'!$B$7:$B$306,$A28,'通帳出納帳'!$A$7:$A$306,"&gt;="&amp;D$4,'通帳出納帳'!$A$7:$A$306,"&lt;"&amp;EDATE(D$4,1))-SUMIFS('通帳出納帳'!$D$7:$D$306,'通帳出納帳'!$B$7:$B$306,$A28,'通帳出納帳'!$A$7:$A$306,"&gt;="&amp;D$4,'通帳出納帳'!$A$7:$A$306,"&lt;"&amp;EDATE(D$4,1)))</f>
      </c>
      <c r="E28" s="11">
        <f>IF($A28="","",SUMIFS('現金出納帳'!$E$7:$E$306,'現金出納帳'!$B$7:$B$306,$A28,'現金出納帳'!$A$7:$A$306,"&gt;="&amp;E$4,'現金出納帳'!$A$7:$A$306,"&lt;"&amp;EDATE(E$4,1))-SUMIFS('現金出納帳'!$D$7:$D$306,'現金出納帳'!$B$7:$B$306,$A28,'現金出納帳'!$A$7:$A$306,"&gt;="&amp;E$4,'現金出納帳'!$A$7:$A$306,"&lt;"&amp;EDATE(E$4,1))+SUMIFS('通帳出納帳'!$E$7:$E$306,'通帳出納帳'!$B$7:$B$306,$A28,'通帳出納帳'!$A$7:$A$306,"&gt;="&amp;E$4,'通帳出納帳'!$A$7:$A$306,"&lt;"&amp;EDATE(E$4,1))-SUMIFS('通帳出納帳'!$D$7:$D$306,'通帳出納帳'!$B$7:$B$306,$A28,'通帳出納帳'!$A$7:$A$306,"&gt;="&amp;E$4,'通帳出納帳'!$A$7:$A$306,"&lt;"&amp;EDATE(E$4,1)))</f>
      </c>
      <c r="F28" s="11">
        <f>IF($A28="","",SUMIFS('現金出納帳'!$E$7:$E$306,'現金出納帳'!$B$7:$B$306,$A28,'現金出納帳'!$A$7:$A$306,"&gt;="&amp;F$4,'現金出納帳'!$A$7:$A$306,"&lt;"&amp;EDATE(F$4,1))-SUMIFS('現金出納帳'!$D$7:$D$306,'現金出納帳'!$B$7:$B$306,$A28,'現金出納帳'!$A$7:$A$306,"&gt;="&amp;F$4,'現金出納帳'!$A$7:$A$306,"&lt;"&amp;EDATE(F$4,1))+SUMIFS('通帳出納帳'!$E$7:$E$306,'通帳出納帳'!$B$7:$B$306,$A28,'通帳出納帳'!$A$7:$A$306,"&gt;="&amp;F$4,'通帳出納帳'!$A$7:$A$306,"&lt;"&amp;EDATE(F$4,1))-SUMIFS('通帳出納帳'!$D$7:$D$306,'通帳出納帳'!$B$7:$B$306,$A28,'通帳出納帳'!$A$7:$A$306,"&gt;="&amp;F$4,'通帳出納帳'!$A$7:$A$306,"&lt;"&amp;EDATE(F$4,1)))</f>
      </c>
      <c r="G28" s="11">
        <f>IF($A28="","",SUMIFS('現金出納帳'!$E$7:$E$306,'現金出納帳'!$B$7:$B$306,$A28,'現金出納帳'!$A$7:$A$306,"&gt;="&amp;G$4,'現金出納帳'!$A$7:$A$306,"&lt;"&amp;EDATE(G$4,1))-SUMIFS('現金出納帳'!$D$7:$D$306,'現金出納帳'!$B$7:$B$306,$A28,'現金出納帳'!$A$7:$A$306,"&gt;="&amp;G$4,'現金出納帳'!$A$7:$A$306,"&lt;"&amp;EDATE(G$4,1))+SUMIFS('通帳出納帳'!$E$7:$E$306,'通帳出納帳'!$B$7:$B$306,$A28,'通帳出納帳'!$A$7:$A$306,"&gt;="&amp;G$4,'通帳出納帳'!$A$7:$A$306,"&lt;"&amp;EDATE(G$4,1))-SUMIFS('通帳出納帳'!$D$7:$D$306,'通帳出納帳'!$B$7:$B$306,$A28,'通帳出納帳'!$A$7:$A$306,"&gt;="&amp;G$4,'通帳出納帳'!$A$7:$A$306,"&lt;"&amp;EDATE(G$4,1)))</f>
      </c>
      <c r="H28" s="11">
        <f>IF($A28="","",SUMIFS('現金出納帳'!$E$7:$E$306,'現金出納帳'!$B$7:$B$306,$A28,'現金出納帳'!$A$7:$A$306,"&gt;="&amp;H$4,'現金出納帳'!$A$7:$A$306,"&lt;"&amp;EDATE(H$4,1))-SUMIFS('現金出納帳'!$D$7:$D$306,'現金出納帳'!$B$7:$B$306,$A28,'現金出納帳'!$A$7:$A$306,"&gt;="&amp;H$4,'現金出納帳'!$A$7:$A$306,"&lt;"&amp;EDATE(H$4,1))+SUMIFS('通帳出納帳'!$E$7:$E$306,'通帳出納帳'!$B$7:$B$306,$A28,'通帳出納帳'!$A$7:$A$306,"&gt;="&amp;H$4,'通帳出納帳'!$A$7:$A$306,"&lt;"&amp;EDATE(H$4,1))-SUMIFS('通帳出納帳'!$D$7:$D$306,'通帳出納帳'!$B$7:$B$306,$A28,'通帳出納帳'!$A$7:$A$306,"&gt;="&amp;H$4,'通帳出納帳'!$A$7:$A$306,"&lt;"&amp;EDATE(H$4,1)))</f>
      </c>
      <c r="I28" s="11">
        <f>IF($A28="","",SUMIFS('現金出納帳'!$E$7:$E$306,'現金出納帳'!$B$7:$B$306,$A28,'現金出納帳'!$A$7:$A$306,"&gt;="&amp;I$4,'現金出納帳'!$A$7:$A$306,"&lt;"&amp;EDATE(I$4,1))-SUMIFS('現金出納帳'!$D$7:$D$306,'現金出納帳'!$B$7:$B$306,$A28,'現金出納帳'!$A$7:$A$306,"&gt;="&amp;I$4,'現金出納帳'!$A$7:$A$306,"&lt;"&amp;EDATE(I$4,1))+SUMIFS('通帳出納帳'!$E$7:$E$306,'通帳出納帳'!$B$7:$B$306,$A28,'通帳出納帳'!$A$7:$A$306,"&gt;="&amp;I$4,'通帳出納帳'!$A$7:$A$306,"&lt;"&amp;EDATE(I$4,1))-SUMIFS('通帳出納帳'!$D$7:$D$306,'通帳出納帳'!$B$7:$B$306,$A28,'通帳出納帳'!$A$7:$A$306,"&gt;="&amp;I$4,'通帳出納帳'!$A$7:$A$306,"&lt;"&amp;EDATE(I$4,1)))</f>
      </c>
      <c r="J28" s="11">
        <f>IF($A28="","",SUMIFS('現金出納帳'!$E$7:$E$306,'現金出納帳'!$B$7:$B$306,$A28,'現金出納帳'!$A$7:$A$306,"&gt;="&amp;J$4,'現金出納帳'!$A$7:$A$306,"&lt;"&amp;EDATE(J$4,1))-SUMIFS('現金出納帳'!$D$7:$D$306,'現金出納帳'!$B$7:$B$306,$A28,'現金出納帳'!$A$7:$A$306,"&gt;="&amp;J$4,'現金出納帳'!$A$7:$A$306,"&lt;"&amp;EDATE(J$4,1))+SUMIFS('通帳出納帳'!$E$7:$E$306,'通帳出納帳'!$B$7:$B$306,$A28,'通帳出納帳'!$A$7:$A$306,"&gt;="&amp;J$4,'通帳出納帳'!$A$7:$A$306,"&lt;"&amp;EDATE(J$4,1))-SUMIFS('通帳出納帳'!$D$7:$D$306,'通帳出納帳'!$B$7:$B$306,$A28,'通帳出納帳'!$A$7:$A$306,"&gt;="&amp;J$4,'通帳出納帳'!$A$7:$A$306,"&lt;"&amp;EDATE(J$4,1)))</f>
      </c>
      <c r="K28" s="11">
        <f>IF($A28="","",SUMIFS('現金出納帳'!$E$7:$E$306,'現金出納帳'!$B$7:$B$306,$A28,'現金出納帳'!$A$7:$A$306,"&gt;="&amp;K$4,'現金出納帳'!$A$7:$A$306,"&lt;"&amp;EDATE(K$4,1))-SUMIFS('現金出納帳'!$D$7:$D$306,'現金出納帳'!$B$7:$B$306,$A28,'現金出納帳'!$A$7:$A$306,"&gt;="&amp;K$4,'現金出納帳'!$A$7:$A$306,"&lt;"&amp;EDATE(K$4,1))+SUMIFS('通帳出納帳'!$E$7:$E$306,'通帳出納帳'!$B$7:$B$306,$A28,'通帳出納帳'!$A$7:$A$306,"&gt;="&amp;K$4,'通帳出納帳'!$A$7:$A$306,"&lt;"&amp;EDATE(K$4,1))-SUMIFS('通帳出納帳'!$D$7:$D$306,'通帳出納帳'!$B$7:$B$306,$A28,'通帳出納帳'!$A$7:$A$306,"&gt;="&amp;K$4,'通帳出納帳'!$A$7:$A$306,"&lt;"&amp;EDATE(K$4,1)))</f>
      </c>
      <c r="L28" s="11">
        <f>IF($A28="","",SUMIFS('現金出納帳'!$E$7:$E$306,'現金出納帳'!$B$7:$B$306,$A28,'現金出納帳'!$A$7:$A$306,"&gt;="&amp;L$4,'現金出納帳'!$A$7:$A$306,"&lt;"&amp;EDATE(L$4,1))-SUMIFS('現金出納帳'!$D$7:$D$306,'現金出納帳'!$B$7:$B$306,$A28,'現金出納帳'!$A$7:$A$306,"&gt;="&amp;L$4,'現金出納帳'!$A$7:$A$306,"&lt;"&amp;EDATE(L$4,1))+SUMIFS('通帳出納帳'!$E$7:$E$306,'通帳出納帳'!$B$7:$B$306,$A28,'通帳出納帳'!$A$7:$A$306,"&gt;="&amp;L$4,'通帳出納帳'!$A$7:$A$306,"&lt;"&amp;EDATE(L$4,1))-SUMIFS('通帳出納帳'!$D$7:$D$306,'通帳出納帳'!$B$7:$B$306,$A28,'通帳出納帳'!$A$7:$A$306,"&gt;="&amp;L$4,'通帳出納帳'!$A$7:$A$306,"&lt;"&amp;EDATE(L$4,1)))</f>
      </c>
      <c r="M28" s="11">
        <f>IF($A28="","",SUMIFS('現金出納帳'!$E$7:$E$306,'現金出納帳'!$B$7:$B$306,$A28,'現金出納帳'!$A$7:$A$306,"&gt;="&amp;M$4,'現金出納帳'!$A$7:$A$306,"&lt;"&amp;EDATE(M$4,1))-SUMIFS('現金出納帳'!$D$7:$D$306,'現金出納帳'!$B$7:$B$306,$A28,'現金出納帳'!$A$7:$A$306,"&gt;="&amp;M$4,'現金出納帳'!$A$7:$A$306,"&lt;"&amp;EDATE(M$4,1))+SUMIFS('通帳出納帳'!$E$7:$E$306,'通帳出納帳'!$B$7:$B$306,$A28,'通帳出納帳'!$A$7:$A$306,"&gt;="&amp;M$4,'通帳出納帳'!$A$7:$A$306,"&lt;"&amp;EDATE(M$4,1))-SUMIFS('通帳出納帳'!$D$7:$D$306,'通帳出納帳'!$B$7:$B$306,$A28,'通帳出納帳'!$A$7:$A$306,"&gt;="&amp;M$4,'通帳出納帳'!$A$7:$A$306,"&lt;"&amp;EDATE(M$4,1)))</f>
      </c>
      <c r="N28" s="11">
        <f>IF($A28="","",SUMIFS('現金出納帳'!$E$7:$E$306,'現金出納帳'!$B$7:$B$306,$A28,'現金出納帳'!$A$7:$A$306,"&gt;="&amp;N$4,'現金出納帳'!$A$7:$A$306,"&lt;"&amp;EDATE(N$4,1))-SUMIFS('現金出納帳'!$D$7:$D$306,'現金出納帳'!$B$7:$B$306,$A28,'現金出納帳'!$A$7:$A$306,"&gt;="&amp;N$4,'現金出納帳'!$A$7:$A$306,"&lt;"&amp;EDATE(N$4,1))+SUMIFS('通帳出納帳'!$E$7:$E$306,'通帳出納帳'!$B$7:$B$306,$A28,'通帳出納帳'!$A$7:$A$306,"&gt;="&amp;N$4,'通帳出納帳'!$A$7:$A$306,"&lt;"&amp;EDATE(N$4,1))-SUMIFS('通帳出納帳'!$D$7:$D$306,'通帳出納帳'!$B$7:$B$306,$A28,'通帳出納帳'!$A$7:$A$306,"&gt;="&amp;N$4,'通帳出納帳'!$A$7:$A$306,"&lt;"&amp;EDATE(N$4,1)))</f>
      </c>
      <c r="O28" s="11">
        <f>IF($A28="","",SUM(C28:N28))</f>
      </c>
    </row>
    <row r="29" spans="1:15" x14ac:dyDescent="0.25">
      <c r="A29" s="7">
        <f>IF('最初に入れる'!A35="","",'最初に入れる'!A35)</f>
      </c>
      <c r="B29" s="11">
        <f>IF(A29="","",'最初に入れる'!B35)</f>
      </c>
      <c r="C29" s="11">
        <f>IF($A29="","",SUMIFS('現金出納帳'!$E$7:$E$306,'現金出納帳'!$B$7:$B$306,$A29,'現金出納帳'!$A$7:$A$306,"&gt;="&amp;C$4,'現金出納帳'!$A$7:$A$306,"&lt;"&amp;EDATE(C$4,1))-SUMIFS('現金出納帳'!$D$7:$D$306,'現金出納帳'!$B$7:$B$306,$A29,'現金出納帳'!$A$7:$A$306,"&gt;="&amp;C$4,'現金出納帳'!$A$7:$A$306,"&lt;"&amp;EDATE(C$4,1))+SUMIFS('通帳出納帳'!$E$7:$E$306,'通帳出納帳'!$B$7:$B$306,$A29,'通帳出納帳'!$A$7:$A$306,"&gt;="&amp;C$4,'通帳出納帳'!$A$7:$A$306,"&lt;"&amp;EDATE(C$4,1))-SUMIFS('通帳出納帳'!$D$7:$D$306,'通帳出納帳'!$B$7:$B$306,$A29,'通帳出納帳'!$A$7:$A$306,"&gt;="&amp;C$4,'通帳出納帳'!$A$7:$A$306,"&lt;"&amp;EDATE(C$4,1)))</f>
      </c>
      <c r="D29" s="11">
        <f>IF($A29="","",SUMIFS('現金出納帳'!$E$7:$E$306,'現金出納帳'!$B$7:$B$306,$A29,'現金出納帳'!$A$7:$A$306,"&gt;="&amp;D$4,'現金出納帳'!$A$7:$A$306,"&lt;"&amp;EDATE(D$4,1))-SUMIFS('現金出納帳'!$D$7:$D$306,'現金出納帳'!$B$7:$B$306,$A29,'現金出納帳'!$A$7:$A$306,"&gt;="&amp;D$4,'現金出納帳'!$A$7:$A$306,"&lt;"&amp;EDATE(D$4,1))+SUMIFS('通帳出納帳'!$E$7:$E$306,'通帳出納帳'!$B$7:$B$306,$A29,'通帳出納帳'!$A$7:$A$306,"&gt;="&amp;D$4,'通帳出納帳'!$A$7:$A$306,"&lt;"&amp;EDATE(D$4,1))-SUMIFS('通帳出納帳'!$D$7:$D$306,'通帳出納帳'!$B$7:$B$306,$A29,'通帳出納帳'!$A$7:$A$306,"&gt;="&amp;D$4,'通帳出納帳'!$A$7:$A$306,"&lt;"&amp;EDATE(D$4,1)))</f>
      </c>
      <c r="E29" s="11">
        <f>IF($A29="","",SUMIFS('現金出納帳'!$E$7:$E$306,'現金出納帳'!$B$7:$B$306,$A29,'現金出納帳'!$A$7:$A$306,"&gt;="&amp;E$4,'現金出納帳'!$A$7:$A$306,"&lt;"&amp;EDATE(E$4,1))-SUMIFS('現金出納帳'!$D$7:$D$306,'現金出納帳'!$B$7:$B$306,$A29,'現金出納帳'!$A$7:$A$306,"&gt;="&amp;E$4,'現金出納帳'!$A$7:$A$306,"&lt;"&amp;EDATE(E$4,1))+SUMIFS('通帳出納帳'!$E$7:$E$306,'通帳出納帳'!$B$7:$B$306,$A29,'通帳出納帳'!$A$7:$A$306,"&gt;="&amp;E$4,'通帳出納帳'!$A$7:$A$306,"&lt;"&amp;EDATE(E$4,1))-SUMIFS('通帳出納帳'!$D$7:$D$306,'通帳出納帳'!$B$7:$B$306,$A29,'通帳出納帳'!$A$7:$A$306,"&gt;="&amp;E$4,'通帳出納帳'!$A$7:$A$306,"&lt;"&amp;EDATE(E$4,1)))</f>
      </c>
      <c r="F29" s="11">
        <f>IF($A29="","",SUMIFS('現金出納帳'!$E$7:$E$306,'現金出納帳'!$B$7:$B$306,$A29,'現金出納帳'!$A$7:$A$306,"&gt;="&amp;F$4,'現金出納帳'!$A$7:$A$306,"&lt;"&amp;EDATE(F$4,1))-SUMIFS('現金出納帳'!$D$7:$D$306,'現金出納帳'!$B$7:$B$306,$A29,'現金出納帳'!$A$7:$A$306,"&gt;="&amp;F$4,'現金出納帳'!$A$7:$A$306,"&lt;"&amp;EDATE(F$4,1))+SUMIFS('通帳出納帳'!$E$7:$E$306,'通帳出納帳'!$B$7:$B$306,$A29,'通帳出納帳'!$A$7:$A$306,"&gt;="&amp;F$4,'通帳出納帳'!$A$7:$A$306,"&lt;"&amp;EDATE(F$4,1))-SUMIFS('通帳出納帳'!$D$7:$D$306,'通帳出納帳'!$B$7:$B$306,$A29,'通帳出納帳'!$A$7:$A$306,"&gt;="&amp;F$4,'通帳出納帳'!$A$7:$A$306,"&lt;"&amp;EDATE(F$4,1)))</f>
      </c>
      <c r="G29" s="11">
        <f>IF($A29="","",SUMIFS('現金出納帳'!$E$7:$E$306,'現金出納帳'!$B$7:$B$306,$A29,'現金出納帳'!$A$7:$A$306,"&gt;="&amp;G$4,'現金出納帳'!$A$7:$A$306,"&lt;"&amp;EDATE(G$4,1))-SUMIFS('現金出納帳'!$D$7:$D$306,'現金出納帳'!$B$7:$B$306,$A29,'現金出納帳'!$A$7:$A$306,"&gt;="&amp;G$4,'現金出納帳'!$A$7:$A$306,"&lt;"&amp;EDATE(G$4,1))+SUMIFS('通帳出納帳'!$E$7:$E$306,'通帳出納帳'!$B$7:$B$306,$A29,'通帳出納帳'!$A$7:$A$306,"&gt;="&amp;G$4,'通帳出納帳'!$A$7:$A$306,"&lt;"&amp;EDATE(G$4,1))-SUMIFS('通帳出納帳'!$D$7:$D$306,'通帳出納帳'!$B$7:$B$306,$A29,'通帳出納帳'!$A$7:$A$306,"&gt;="&amp;G$4,'通帳出納帳'!$A$7:$A$306,"&lt;"&amp;EDATE(G$4,1)))</f>
      </c>
      <c r="H29" s="11">
        <f>IF($A29="","",SUMIFS('現金出納帳'!$E$7:$E$306,'現金出納帳'!$B$7:$B$306,$A29,'現金出納帳'!$A$7:$A$306,"&gt;="&amp;H$4,'現金出納帳'!$A$7:$A$306,"&lt;"&amp;EDATE(H$4,1))-SUMIFS('現金出納帳'!$D$7:$D$306,'現金出納帳'!$B$7:$B$306,$A29,'現金出納帳'!$A$7:$A$306,"&gt;="&amp;H$4,'現金出納帳'!$A$7:$A$306,"&lt;"&amp;EDATE(H$4,1))+SUMIFS('通帳出納帳'!$E$7:$E$306,'通帳出納帳'!$B$7:$B$306,$A29,'通帳出納帳'!$A$7:$A$306,"&gt;="&amp;H$4,'通帳出納帳'!$A$7:$A$306,"&lt;"&amp;EDATE(H$4,1))-SUMIFS('通帳出納帳'!$D$7:$D$306,'通帳出納帳'!$B$7:$B$306,$A29,'通帳出納帳'!$A$7:$A$306,"&gt;="&amp;H$4,'通帳出納帳'!$A$7:$A$306,"&lt;"&amp;EDATE(H$4,1)))</f>
      </c>
      <c r="I29" s="11">
        <f>IF($A29="","",SUMIFS('現金出納帳'!$E$7:$E$306,'現金出納帳'!$B$7:$B$306,$A29,'現金出納帳'!$A$7:$A$306,"&gt;="&amp;I$4,'現金出納帳'!$A$7:$A$306,"&lt;"&amp;EDATE(I$4,1))-SUMIFS('現金出納帳'!$D$7:$D$306,'現金出納帳'!$B$7:$B$306,$A29,'現金出納帳'!$A$7:$A$306,"&gt;="&amp;I$4,'現金出納帳'!$A$7:$A$306,"&lt;"&amp;EDATE(I$4,1))+SUMIFS('通帳出納帳'!$E$7:$E$306,'通帳出納帳'!$B$7:$B$306,$A29,'通帳出納帳'!$A$7:$A$306,"&gt;="&amp;I$4,'通帳出納帳'!$A$7:$A$306,"&lt;"&amp;EDATE(I$4,1))-SUMIFS('通帳出納帳'!$D$7:$D$306,'通帳出納帳'!$B$7:$B$306,$A29,'通帳出納帳'!$A$7:$A$306,"&gt;="&amp;I$4,'通帳出納帳'!$A$7:$A$306,"&lt;"&amp;EDATE(I$4,1)))</f>
      </c>
      <c r="J29" s="11">
        <f>IF($A29="","",SUMIFS('現金出納帳'!$E$7:$E$306,'現金出納帳'!$B$7:$B$306,$A29,'現金出納帳'!$A$7:$A$306,"&gt;="&amp;J$4,'現金出納帳'!$A$7:$A$306,"&lt;"&amp;EDATE(J$4,1))-SUMIFS('現金出納帳'!$D$7:$D$306,'現金出納帳'!$B$7:$B$306,$A29,'現金出納帳'!$A$7:$A$306,"&gt;="&amp;J$4,'現金出納帳'!$A$7:$A$306,"&lt;"&amp;EDATE(J$4,1))+SUMIFS('通帳出納帳'!$E$7:$E$306,'通帳出納帳'!$B$7:$B$306,$A29,'通帳出納帳'!$A$7:$A$306,"&gt;="&amp;J$4,'通帳出納帳'!$A$7:$A$306,"&lt;"&amp;EDATE(J$4,1))-SUMIFS('通帳出納帳'!$D$7:$D$306,'通帳出納帳'!$B$7:$B$306,$A29,'通帳出納帳'!$A$7:$A$306,"&gt;="&amp;J$4,'通帳出納帳'!$A$7:$A$306,"&lt;"&amp;EDATE(J$4,1)))</f>
      </c>
      <c r="K29" s="11">
        <f>IF($A29="","",SUMIFS('現金出納帳'!$E$7:$E$306,'現金出納帳'!$B$7:$B$306,$A29,'現金出納帳'!$A$7:$A$306,"&gt;="&amp;K$4,'現金出納帳'!$A$7:$A$306,"&lt;"&amp;EDATE(K$4,1))-SUMIFS('現金出納帳'!$D$7:$D$306,'現金出納帳'!$B$7:$B$306,$A29,'現金出納帳'!$A$7:$A$306,"&gt;="&amp;K$4,'現金出納帳'!$A$7:$A$306,"&lt;"&amp;EDATE(K$4,1))+SUMIFS('通帳出納帳'!$E$7:$E$306,'通帳出納帳'!$B$7:$B$306,$A29,'通帳出納帳'!$A$7:$A$306,"&gt;="&amp;K$4,'通帳出納帳'!$A$7:$A$306,"&lt;"&amp;EDATE(K$4,1))-SUMIFS('通帳出納帳'!$D$7:$D$306,'通帳出納帳'!$B$7:$B$306,$A29,'通帳出納帳'!$A$7:$A$306,"&gt;="&amp;K$4,'通帳出納帳'!$A$7:$A$306,"&lt;"&amp;EDATE(K$4,1)))</f>
      </c>
      <c r="L29" s="11">
        <f>IF($A29="","",SUMIFS('現金出納帳'!$E$7:$E$306,'現金出納帳'!$B$7:$B$306,$A29,'現金出納帳'!$A$7:$A$306,"&gt;="&amp;L$4,'現金出納帳'!$A$7:$A$306,"&lt;"&amp;EDATE(L$4,1))-SUMIFS('現金出納帳'!$D$7:$D$306,'現金出納帳'!$B$7:$B$306,$A29,'現金出納帳'!$A$7:$A$306,"&gt;="&amp;L$4,'現金出納帳'!$A$7:$A$306,"&lt;"&amp;EDATE(L$4,1))+SUMIFS('通帳出納帳'!$E$7:$E$306,'通帳出納帳'!$B$7:$B$306,$A29,'通帳出納帳'!$A$7:$A$306,"&gt;="&amp;L$4,'通帳出納帳'!$A$7:$A$306,"&lt;"&amp;EDATE(L$4,1))-SUMIFS('通帳出納帳'!$D$7:$D$306,'通帳出納帳'!$B$7:$B$306,$A29,'通帳出納帳'!$A$7:$A$306,"&gt;="&amp;L$4,'通帳出納帳'!$A$7:$A$306,"&lt;"&amp;EDATE(L$4,1)))</f>
      </c>
      <c r="M29" s="11">
        <f>IF($A29="","",SUMIFS('現金出納帳'!$E$7:$E$306,'現金出納帳'!$B$7:$B$306,$A29,'現金出納帳'!$A$7:$A$306,"&gt;="&amp;M$4,'現金出納帳'!$A$7:$A$306,"&lt;"&amp;EDATE(M$4,1))-SUMIFS('現金出納帳'!$D$7:$D$306,'現金出納帳'!$B$7:$B$306,$A29,'現金出納帳'!$A$7:$A$306,"&gt;="&amp;M$4,'現金出納帳'!$A$7:$A$306,"&lt;"&amp;EDATE(M$4,1))+SUMIFS('通帳出納帳'!$E$7:$E$306,'通帳出納帳'!$B$7:$B$306,$A29,'通帳出納帳'!$A$7:$A$306,"&gt;="&amp;M$4,'通帳出納帳'!$A$7:$A$306,"&lt;"&amp;EDATE(M$4,1))-SUMIFS('通帳出納帳'!$D$7:$D$306,'通帳出納帳'!$B$7:$B$306,$A29,'通帳出納帳'!$A$7:$A$306,"&gt;="&amp;M$4,'通帳出納帳'!$A$7:$A$306,"&lt;"&amp;EDATE(M$4,1)))</f>
      </c>
      <c r="N29" s="11">
        <f>IF($A29="","",SUMIFS('現金出納帳'!$E$7:$E$306,'現金出納帳'!$B$7:$B$306,$A29,'現金出納帳'!$A$7:$A$306,"&gt;="&amp;N$4,'現金出納帳'!$A$7:$A$306,"&lt;"&amp;EDATE(N$4,1))-SUMIFS('現金出納帳'!$D$7:$D$306,'現金出納帳'!$B$7:$B$306,$A29,'現金出納帳'!$A$7:$A$306,"&gt;="&amp;N$4,'現金出納帳'!$A$7:$A$306,"&lt;"&amp;EDATE(N$4,1))+SUMIFS('通帳出納帳'!$E$7:$E$306,'通帳出納帳'!$B$7:$B$306,$A29,'通帳出納帳'!$A$7:$A$306,"&gt;="&amp;N$4,'通帳出納帳'!$A$7:$A$306,"&lt;"&amp;EDATE(N$4,1))-SUMIFS('通帳出納帳'!$D$7:$D$306,'通帳出納帳'!$B$7:$B$306,$A29,'通帳出納帳'!$A$7:$A$306,"&gt;="&amp;N$4,'通帳出納帳'!$A$7:$A$306,"&lt;"&amp;EDATE(N$4,1)))</f>
      </c>
      <c r="O29" s="11">
        <f>IF($A29="","",SUM(C29:N29))</f>
      </c>
    </row>
    <row r="30" spans="1:15" x14ac:dyDescent="0.25">
      <c r="A30" s="7">
        <f>IF('最初に入れる'!A36="","",'最初に入れる'!A36)</f>
      </c>
      <c r="B30" s="11">
        <f>IF(A30="","",'最初に入れる'!B36)</f>
      </c>
      <c r="C30" s="11">
        <f>IF($A30="","",SUMIFS('現金出納帳'!$E$7:$E$306,'現金出納帳'!$B$7:$B$306,$A30,'現金出納帳'!$A$7:$A$306,"&gt;="&amp;C$4,'現金出納帳'!$A$7:$A$306,"&lt;"&amp;EDATE(C$4,1))-SUMIFS('現金出納帳'!$D$7:$D$306,'現金出納帳'!$B$7:$B$306,$A30,'現金出納帳'!$A$7:$A$306,"&gt;="&amp;C$4,'現金出納帳'!$A$7:$A$306,"&lt;"&amp;EDATE(C$4,1))+SUMIFS('通帳出納帳'!$E$7:$E$306,'通帳出納帳'!$B$7:$B$306,$A30,'通帳出納帳'!$A$7:$A$306,"&gt;="&amp;C$4,'通帳出納帳'!$A$7:$A$306,"&lt;"&amp;EDATE(C$4,1))-SUMIFS('通帳出納帳'!$D$7:$D$306,'通帳出納帳'!$B$7:$B$306,$A30,'通帳出納帳'!$A$7:$A$306,"&gt;="&amp;C$4,'通帳出納帳'!$A$7:$A$306,"&lt;"&amp;EDATE(C$4,1)))</f>
      </c>
      <c r="D30" s="11">
        <f>IF($A30="","",SUMIFS('現金出納帳'!$E$7:$E$306,'現金出納帳'!$B$7:$B$306,$A30,'現金出納帳'!$A$7:$A$306,"&gt;="&amp;D$4,'現金出納帳'!$A$7:$A$306,"&lt;"&amp;EDATE(D$4,1))-SUMIFS('現金出納帳'!$D$7:$D$306,'現金出納帳'!$B$7:$B$306,$A30,'現金出納帳'!$A$7:$A$306,"&gt;="&amp;D$4,'現金出納帳'!$A$7:$A$306,"&lt;"&amp;EDATE(D$4,1))+SUMIFS('通帳出納帳'!$E$7:$E$306,'通帳出納帳'!$B$7:$B$306,$A30,'通帳出納帳'!$A$7:$A$306,"&gt;="&amp;D$4,'通帳出納帳'!$A$7:$A$306,"&lt;"&amp;EDATE(D$4,1))-SUMIFS('通帳出納帳'!$D$7:$D$306,'通帳出納帳'!$B$7:$B$306,$A30,'通帳出納帳'!$A$7:$A$306,"&gt;="&amp;D$4,'通帳出納帳'!$A$7:$A$306,"&lt;"&amp;EDATE(D$4,1)))</f>
      </c>
      <c r="E30" s="11">
        <f>IF($A30="","",SUMIFS('現金出納帳'!$E$7:$E$306,'現金出納帳'!$B$7:$B$306,$A30,'現金出納帳'!$A$7:$A$306,"&gt;="&amp;E$4,'現金出納帳'!$A$7:$A$306,"&lt;"&amp;EDATE(E$4,1))-SUMIFS('現金出納帳'!$D$7:$D$306,'現金出納帳'!$B$7:$B$306,$A30,'現金出納帳'!$A$7:$A$306,"&gt;="&amp;E$4,'現金出納帳'!$A$7:$A$306,"&lt;"&amp;EDATE(E$4,1))+SUMIFS('通帳出納帳'!$E$7:$E$306,'通帳出納帳'!$B$7:$B$306,$A30,'通帳出納帳'!$A$7:$A$306,"&gt;="&amp;E$4,'通帳出納帳'!$A$7:$A$306,"&lt;"&amp;EDATE(E$4,1))-SUMIFS('通帳出納帳'!$D$7:$D$306,'通帳出納帳'!$B$7:$B$306,$A30,'通帳出納帳'!$A$7:$A$306,"&gt;="&amp;E$4,'通帳出納帳'!$A$7:$A$306,"&lt;"&amp;EDATE(E$4,1)))</f>
      </c>
      <c r="F30" s="11">
        <f>IF($A30="","",SUMIFS('現金出納帳'!$E$7:$E$306,'現金出納帳'!$B$7:$B$306,$A30,'現金出納帳'!$A$7:$A$306,"&gt;="&amp;F$4,'現金出納帳'!$A$7:$A$306,"&lt;"&amp;EDATE(F$4,1))-SUMIFS('現金出納帳'!$D$7:$D$306,'現金出納帳'!$B$7:$B$306,$A30,'現金出納帳'!$A$7:$A$306,"&gt;="&amp;F$4,'現金出納帳'!$A$7:$A$306,"&lt;"&amp;EDATE(F$4,1))+SUMIFS('通帳出納帳'!$E$7:$E$306,'通帳出納帳'!$B$7:$B$306,$A30,'通帳出納帳'!$A$7:$A$306,"&gt;="&amp;F$4,'通帳出納帳'!$A$7:$A$306,"&lt;"&amp;EDATE(F$4,1))-SUMIFS('通帳出納帳'!$D$7:$D$306,'通帳出納帳'!$B$7:$B$306,$A30,'通帳出納帳'!$A$7:$A$306,"&gt;="&amp;F$4,'通帳出納帳'!$A$7:$A$306,"&lt;"&amp;EDATE(F$4,1)))</f>
      </c>
      <c r="G30" s="11">
        <f>IF($A30="","",SUMIFS('現金出納帳'!$E$7:$E$306,'現金出納帳'!$B$7:$B$306,$A30,'現金出納帳'!$A$7:$A$306,"&gt;="&amp;G$4,'現金出納帳'!$A$7:$A$306,"&lt;"&amp;EDATE(G$4,1))-SUMIFS('現金出納帳'!$D$7:$D$306,'現金出納帳'!$B$7:$B$306,$A30,'現金出納帳'!$A$7:$A$306,"&gt;="&amp;G$4,'現金出納帳'!$A$7:$A$306,"&lt;"&amp;EDATE(G$4,1))+SUMIFS('通帳出納帳'!$E$7:$E$306,'通帳出納帳'!$B$7:$B$306,$A30,'通帳出納帳'!$A$7:$A$306,"&gt;="&amp;G$4,'通帳出納帳'!$A$7:$A$306,"&lt;"&amp;EDATE(G$4,1))-SUMIFS('通帳出納帳'!$D$7:$D$306,'通帳出納帳'!$B$7:$B$306,$A30,'通帳出納帳'!$A$7:$A$306,"&gt;="&amp;G$4,'通帳出納帳'!$A$7:$A$306,"&lt;"&amp;EDATE(G$4,1)))</f>
      </c>
      <c r="H30" s="11">
        <f>IF($A30="","",SUMIFS('現金出納帳'!$E$7:$E$306,'現金出納帳'!$B$7:$B$306,$A30,'現金出納帳'!$A$7:$A$306,"&gt;="&amp;H$4,'現金出納帳'!$A$7:$A$306,"&lt;"&amp;EDATE(H$4,1))-SUMIFS('現金出納帳'!$D$7:$D$306,'現金出納帳'!$B$7:$B$306,$A30,'現金出納帳'!$A$7:$A$306,"&gt;="&amp;H$4,'現金出納帳'!$A$7:$A$306,"&lt;"&amp;EDATE(H$4,1))+SUMIFS('通帳出納帳'!$E$7:$E$306,'通帳出納帳'!$B$7:$B$306,$A30,'通帳出納帳'!$A$7:$A$306,"&gt;="&amp;H$4,'通帳出納帳'!$A$7:$A$306,"&lt;"&amp;EDATE(H$4,1))-SUMIFS('通帳出納帳'!$D$7:$D$306,'通帳出納帳'!$B$7:$B$306,$A30,'通帳出納帳'!$A$7:$A$306,"&gt;="&amp;H$4,'通帳出納帳'!$A$7:$A$306,"&lt;"&amp;EDATE(H$4,1)))</f>
      </c>
      <c r="I30" s="11">
        <f>IF($A30="","",SUMIFS('現金出納帳'!$E$7:$E$306,'現金出納帳'!$B$7:$B$306,$A30,'現金出納帳'!$A$7:$A$306,"&gt;="&amp;I$4,'現金出納帳'!$A$7:$A$306,"&lt;"&amp;EDATE(I$4,1))-SUMIFS('現金出納帳'!$D$7:$D$306,'現金出納帳'!$B$7:$B$306,$A30,'現金出納帳'!$A$7:$A$306,"&gt;="&amp;I$4,'現金出納帳'!$A$7:$A$306,"&lt;"&amp;EDATE(I$4,1))+SUMIFS('通帳出納帳'!$E$7:$E$306,'通帳出納帳'!$B$7:$B$306,$A30,'通帳出納帳'!$A$7:$A$306,"&gt;="&amp;I$4,'通帳出納帳'!$A$7:$A$306,"&lt;"&amp;EDATE(I$4,1))-SUMIFS('通帳出納帳'!$D$7:$D$306,'通帳出納帳'!$B$7:$B$306,$A30,'通帳出納帳'!$A$7:$A$306,"&gt;="&amp;I$4,'通帳出納帳'!$A$7:$A$306,"&lt;"&amp;EDATE(I$4,1)))</f>
      </c>
      <c r="J30" s="11">
        <f>IF($A30="","",SUMIFS('現金出納帳'!$E$7:$E$306,'現金出納帳'!$B$7:$B$306,$A30,'現金出納帳'!$A$7:$A$306,"&gt;="&amp;J$4,'現金出納帳'!$A$7:$A$306,"&lt;"&amp;EDATE(J$4,1))-SUMIFS('現金出納帳'!$D$7:$D$306,'現金出納帳'!$B$7:$B$306,$A30,'現金出納帳'!$A$7:$A$306,"&gt;="&amp;J$4,'現金出納帳'!$A$7:$A$306,"&lt;"&amp;EDATE(J$4,1))+SUMIFS('通帳出納帳'!$E$7:$E$306,'通帳出納帳'!$B$7:$B$306,$A30,'通帳出納帳'!$A$7:$A$306,"&gt;="&amp;J$4,'通帳出納帳'!$A$7:$A$306,"&lt;"&amp;EDATE(J$4,1))-SUMIFS('通帳出納帳'!$D$7:$D$306,'通帳出納帳'!$B$7:$B$306,$A30,'通帳出納帳'!$A$7:$A$306,"&gt;="&amp;J$4,'通帳出納帳'!$A$7:$A$306,"&lt;"&amp;EDATE(J$4,1)))</f>
      </c>
      <c r="K30" s="11">
        <f>IF($A30="","",SUMIFS('現金出納帳'!$E$7:$E$306,'現金出納帳'!$B$7:$B$306,$A30,'現金出納帳'!$A$7:$A$306,"&gt;="&amp;K$4,'現金出納帳'!$A$7:$A$306,"&lt;"&amp;EDATE(K$4,1))-SUMIFS('現金出納帳'!$D$7:$D$306,'現金出納帳'!$B$7:$B$306,$A30,'現金出納帳'!$A$7:$A$306,"&gt;="&amp;K$4,'現金出納帳'!$A$7:$A$306,"&lt;"&amp;EDATE(K$4,1))+SUMIFS('通帳出納帳'!$E$7:$E$306,'通帳出納帳'!$B$7:$B$306,$A30,'通帳出納帳'!$A$7:$A$306,"&gt;="&amp;K$4,'通帳出納帳'!$A$7:$A$306,"&lt;"&amp;EDATE(K$4,1))-SUMIFS('通帳出納帳'!$D$7:$D$306,'通帳出納帳'!$B$7:$B$306,$A30,'通帳出納帳'!$A$7:$A$306,"&gt;="&amp;K$4,'通帳出納帳'!$A$7:$A$306,"&lt;"&amp;EDATE(K$4,1)))</f>
      </c>
      <c r="L30" s="11">
        <f>IF($A30="","",SUMIFS('現金出納帳'!$E$7:$E$306,'現金出納帳'!$B$7:$B$306,$A30,'現金出納帳'!$A$7:$A$306,"&gt;="&amp;L$4,'現金出納帳'!$A$7:$A$306,"&lt;"&amp;EDATE(L$4,1))-SUMIFS('現金出納帳'!$D$7:$D$306,'現金出納帳'!$B$7:$B$306,$A30,'現金出納帳'!$A$7:$A$306,"&gt;="&amp;L$4,'現金出納帳'!$A$7:$A$306,"&lt;"&amp;EDATE(L$4,1))+SUMIFS('通帳出納帳'!$E$7:$E$306,'通帳出納帳'!$B$7:$B$306,$A30,'通帳出納帳'!$A$7:$A$306,"&gt;="&amp;L$4,'通帳出納帳'!$A$7:$A$306,"&lt;"&amp;EDATE(L$4,1))-SUMIFS('通帳出納帳'!$D$7:$D$306,'通帳出納帳'!$B$7:$B$306,$A30,'通帳出納帳'!$A$7:$A$306,"&gt;="&amp;L$4,'通帳出納帳'!$A$7:$A$306,"&lt;"&amp;EDATE(L$4,1)))</f>
      </c>
      <c r="M30" s="11">
        <f>IF($A30="","",SUMIFS('現金出納帳'!$E$7:$E$306,'現金出納帳'!$B$7:$B$306,$A30,'現金出納帳'!$A$7:$A$306,"&gt;="&amp;M$4,'現金出納帳'!$A$7:$A$306,"&lt;"&amp;EDATE(M$4,1))-SUMIFS('現金出納帳'!$D$7:$D$306,'現金出納帳'!$B$7:$B$306,$A30,'現金出納帳'!$A$7:$A$306,"&gt;="&amp;M$4,'現金出納帳'!$A$7:$A$306,"&lt;"&amp;EDATE(M$4,1))+SUMIFS('通帳出納帳'!$E$7:$E$306,'通帳出納帳'!$B$7:$B$306,$A30,'通帳出納帳'!$A$7:$A$306,"&gt;="&amp;M$4,'通帳出納帳'!$A$7:$A$306,"&lt;"&amp;EDATE(M$4,1))-SUMIFS('通帳出納帳'!$D$7:$D$306,'通帳出納帳'!$B$7:$B$306,$A30,'通帳出納帳'!$A$7:$A$306,"&gt;="&amp;M$4,'通帳出納帳'!$A$7:$A$306,"&lt;"&amp;EDATE(M$4,1)))</f>
      </c>
      <c r="N30" s="11">
        <f>IF($A30="","",SUMIFS('現金出納帳'!$E$7:$E$306,'現金出納帳'!$B$7:$B$306,$A30,'現金出納帳'!$A$7:$A$306,"&gt;="&amp;N$4,'現金出納帳'!$A$7:$A$306,"&lt;"&amp;EDATE(N$4,1))-SUMIFS('現金出納帳'!$D$7:$D$306,'現金出納帳'!$B$7:$B$306,$A30,'現金出納帳'!$A$7:$A$306,"&gt;="&amp;N$4,'現金出納帳'!$A$7:$A$306,"&lt;"&amp;EDATE(N$4,1))+SUMIFS('通帳出納帳'!$E$7:$E$306,'通帳出納帳'!$B$7:$B$306,$A30,'通帳出納帳'!$A$7:$A$306,"&gt;="&amp;N$4,'通帳出納帳'!$A$7:$A$306,"&lt;"&amp;EDATE(N$4,1))-SUMIFS('通帳出納帳'!$D$7:$D$306,'通帳出納帳'!$B$7:$B$306,$A30,'通帳出納帳'!$A$7:$A$306,"&gt;="&amp;N$4,'通帳出納帳'!$A$7:$A$306,"&lt;"&amp;EDATE(N$4,1)))</f>
      </c>
      <c r="O30" s="11">
        <f>IF($A30="","",SUM(C30:N30))</f>
      </c>
    </row>
    <row r="31" spans="1:15" x14ac:dyDescent="0.25">
      <c r="A31" s="7">
        <f>IF('最初に入れる'!A37="","",'最初に入れる'!A37)</f>
      </c>
      <c r="B31" s="11">
        <f>IF(A31="","",'最初に入れる'!B37)</f>
      </c>
      <c r="C31" s="11">
        <f>IF($A31="","",SUMIFS('現金出納帳'!$E$7:$E$306,'現金出納帳'!$B$7:$B$306,$A31,'現金出納帳'!$A$7:$A$306,"&gt;="&amp;C$4,'現金出納帳'!$A$7:$A$306,"&lt;"&amp;EDATE(C$4,1))-SUMIFS('現金出納帳'!$D$7:$D$306,'現金出納帳'!$B$7:$B$306,$A31,'現金出納帳'!$A$7:$A$306,"&gt;="&amp;C$4,'現金出納帳'!$A$7:$A$306,"&lt;"&amp;EDATE(C$4,1))+SUMIFS('通帳出納帳'!$E$7:$E$306,'通帳出納帳'!$B$7:$B$306,$A31,'通帳出納帳'!$A$7:$A$306,"&gt;="&amp;C$4,'通帳出納帳'!$A$7:$A$306,"&lt;"&amp;EDATE(C$4,1))-SUMIFS('通帳出納帳'!$D$7:$D$306,'通帳出納帳'!$B$7:$B$306,$A31,'通帳出納帳'!$A$7:$A$306,"&gt;="&amp;C$4,'通帳出納帳'!$A$7:$A$306,"&lt;"&amp;EDATE(C$4,1)))</f>
      </c>
      <c r="D31" s="11">
        <f>IF($A31="","",SUMIFS('現金出納帳'!$E$7:$E$306,'現金出納帳'!$B$7:$B$306,$A31,'現金出納帳'!$A$7:$A$306,"&gt;="&amp;D$4,'現金出納帳'!$A$7:$A$306,"&lt;"&amp;EDATE(D$4,1))-SUMIFS('現金出納帳'!$D$7:$D$306,'現金出納帳'!$B$7:$B$306,$A31,'現金出納帳'!$A$7:$A$306,"&gt;="&amp;D$4,'現金出納帳'!$A$7:$A$306,"&lt;"&amp;EDATE(D$4,1))+SUMIFS('通帳出納帳'!$E$7:$E$306,'通帳出納帳'!$B$7:$B$306,$A31,'通帳出納帳'!$A$7:$A$306,"&gt;="&amp;D$4,'通帳出納帳'!$A$7:$A$306,"&lt;"&amp;EDATE(D$4,1))-SUMIFS('通帳出納帳'!$D$7:$D$306,'通帳出納帳'!$B$7:$B$306,$A31,'通帳出納帳'!$A$7:$A$306,"&gt;="&amp;D$4,'通帳出納帳'!$A$7:$A$306,"&lt;"&amp;EDATE(D$4,1)))</f>
      </c>
      <c r="E31" s="11">
        <f>IF($A31="","",SUMIFS('現金出納帳'!$E$7:$E$306,'現金出納帳'!$B$7:$B$306,$A31,'現金出納帳'!$A$7:$A$306,"&gt;="&amp;E$4,'現金出納帳'!$A$7:$A$306,"&lt;"&amp;EDATE(E$4,1))-SUMIFS('現金出納帳'!$D$7:$D$306,'現金出納帳'!$B$7:$B$306,$A31,'現金出納帳'!$A$7:$A$306,"&gt;="&amp;E$4,'現金出納帳'!$A$7:$A$306,"&lt;"&amp;EDATE(E$4,1))+SUMIFS('通帳出納帳'!$E$7:$E$306,'通帳出納帳'!$B$7:$B$306,$A31,'通帳出納帳'!$A$7:$A$306,"&gt;="&amp;E$4,'通帳出納帳'!$A$7:$A$306,"&lt;"&amp;EDATE(E$4,1))-SUMIFS('通帳出納帳'!$D$7:$D$306,'通帳出納帳'!$B$7:$B$306,$A31,'通帳出納帳'!$A$7:$A$306,"&gt;="&amp;E$4,'通帳出納帳'!$A$7:$A$306,"&lt;"&amp;EDATE(E$4,1)))</f>
      </c>
      <c r="F31" s="11">
        <f>IF($A31="","",SUMIFS('現金出納帳'!$E$7:$E$306,'現金出納帳'!$B$7:$B$306,$A31,'現金出納帳'!$A$7:$A$306,"&gt;="&amp;F$4,'現金出納帳'!$A$7:$A$306,"&lt;"&amp;EDATE(F$4,1))-SUMIFS('現金出納帳'!$D$7:$D$306,'現金出納帳'!$B$7:$B$306,$A31,'現金出納帳'!$A$7:$A$306,"&gt;="&amp;F$4,'現金出納帳'!$A$7:$A$306,"&lt;"&amp;EDATE(F$4,1))+SUMIFS('通帳出納帳'!$E$7:$E$306,'通帳出納帳'!$B$7:$B$306,$A31,'通帳出納帳'!$A$7:$A$306,"&gt;="&amp;F$4,'通帳出納帳'!$A$7:$A$306,"&lt;"&amp;EDATE(F$4,1))-SUMIFS('通帳出納帳'!$D$7:$D$306,'通帳出納帳'!$B$7:$B$306,$A31,'通帳出納帳'!$A$7:$A$306,"&gt;="&amp;F$4,'通帳出納帳'!$A$7:$A$306,"&lt;"&amp;EDATE(F$4,1)))</f>
      </c>
      <c r="G31" s="11">
        <f>IF($A31="","",SUMIFS('現金出納帳'!$E$7:$E$306,'現金出納帳'!$B$7:$B$306,$A31,'現金出納帳'!$A$7:$A$306,"&gt;="&amp;G$4,'現金出納帳'!$A$7:$A$306,"&lt;"&amp;EDATE(G$4,1))-SUMIFS('現金出納帳'!$D$7:$D$306,'現金出納帳'!$B$7:$B$306,$A31,'現金出納帳'!$A$7:$A$306,"&gt;="&amp;G$4,'現金出納帳'!$A$7:$A$306,"&lt;"&amp;EDATE(G$4,1))+SUMIFS('通帳出納帳'!$E$7:$E$306,'通帳出納帳'!$B$7:$B$306,$A31,'通帳出納帳'!$A$7:$A$306,"&gt;="&amp;G$4,'通帳出納帳'!$A$7:$A$306,"&lt;"&amp;EDATE(G$4,1))-SUMIFS('通帳出納帳'!$D$7:$D$306,'通帳出納帳'!$B$7:$B$306,$A31,'通帳出納帳'!$A$7:$A$306,"&gt;="&amp;G$4,'通帳出納帳'!$A$7:$A$306,"&lt;"&amp;EDATE(G$4,1)))</f>
      </c>
      <c r="H31" s="11">
        <f>IF($A31="","",SUMIFS('現金出納帳'!$E$7:$E$306,'現金出納帳'!$B$7:$B$306,$A31,'現金出納帳'!$A$7:$A$306,"&gt;="&amp;H$4,'現金出納帳'!$A$7:$A$306,"&lt;"&amp;EDATE(H$4,1))-SUMIFS('現金出納帳'!$D$7:$D$306,'現金出納帳'!$B$7:$B$306,$A31,'現金出納帳'!$A$7:$A$306,"&gt;="&amp;H$4,'現金出納帳'!$A$7:$A$306,"&lt;"&amp;EDATE(H$4,1))+SUMIFS('通帳出納帳'!$E$7:$E$306,'通帳出納帳'!$B$7:$B$306,$A31,'通帳出納帳'!$A$7:$A$306,"&gt;="&amp;H$4,'通帳出納帳'!$A$7:$A$306,"&lt;"&amp;EDATE(H$4,1))-SUMIFS('通帳出納帳'!$D$7:$D$306,'通帳出納帳'!$B$7:$B$306,$A31,'通帳出納帳'!$A$7:$A$306,"&gt;="&amp;H$4,'通帳出納帳'!$A$7:$A$306,"&lt;"&amp;EDATE(H$4,1)))</f>
      </c>
      <c r="I31" s="11">
        <f>IF($A31="","",SUMIFS('現金出納帳'!$E$7:$E$306,'現金出納帳'!$B$7:$B$306,$A31,'現金出納帳'!$A$7:$A$306,"&gt;="&amp;I$4,'現金出納帳'!$A$7:$A$306,"&lt;"&amp;EDATE(I$4,1))-SUMIFS('現金出納帳'!$D$7:$D$306,'現金出納帳'!$B$7:$B$306,$A31,'現金出納帳'!$A$7:$A$306,"&gt;="&amp;I$4,'現金出納帳'!$A$7:$A$306,"&lt;"&amp;EDATE(I$4,1))+SUMIFS('通帳出納帳'!$E$7:$E$306,'通帳出納帳'!$B$7:$B$306,$A31,'通帳出納帳'!$A$7:$A$306,"&gt;="&amp;I$4,'通帳出納帳'!$A$7:$A$306,"&lt;"&amp;EDATE(I$4,1))-SUMIFS('通帳出納帳'!$D$7:$D$306,'通帳出納帳'!$B$7:$B$306,$A31,'通帳出納帳'!$A$7:$A$306,"&gt;="&amp;I$4,'通帳出納帳'!$A$7:$A$306,"&lt;"&amp;EDATE(I$4,1)))</f>
      </c>
      <c r="J31" s="11">
        <f>IF($A31="","",SUMIFS('現金出納帳'!$E$7:$E$306,'現金出納帳'!$B$7:$B$306,$A31,'現金出納帳'!$A$7:$A$306,"&gt;="&amp;J$4,'現金出納帳'!$A$7:$A$306,"&lt;"&amp;EDATE(J$4,1))-SUMIFS('現金出納帳'!$D$7:$D$306,'現金出納帳'!$B$7:$B$306,$A31,'現金出納帳'!$A$7:$A$306,"&gt;="&amp;J$4,'現金出納帳'!$A$7:$A$306,"&lt;"&amp;EDATE(J$4,1))+SUMIFS('通帳出納帳'!$E$7:$E$306,'通帳出納帳'!$B$7:$B$306,$A31,'通帳出納帳'!$A$7:$A$306,"&gt;="&amp;J$4,'通帳出納帳'!$A$7:$A$306,"&lt;"&amp;EDATE(J$4,1))-SUMIFS('通帳出納帳'!$D$7:$D$306,'通帳出納帳'!$B$7:$B$306,$A31,'通帳出納帳'!$A$7:$A$306,"&gt;="&amp;J$4,'通帳出納帳'!$A$7:$A$306,"&lt;"&amp;EDATE(J$4,1)))</f>
      </c>
      <c r="K31" s="11">
        <f>IF($A31="","",SUMIFS('現金出納帳'!$E$7:$E$306,'現金出納帳'!$B$7:$B$306,$A31,'現金出納帳'!$A$7:$A$306,"&gt;="&amp;K$4,'現金出納帳'!$A$7:$A$306,"&lt;"&amp;EDATE(K$4,1))-SUMIFS('現金出納帳'!$D$7:$D$306,'現金出納帳'!$B$7:$B$306,$A31,'現金出納帳'!$A$7:$A$306,"&gt;="&amp;K$4,'現金出納帳'!$A$7:$A$306,"&lt;"&amp;EDATE(K$4,1))+SUMIFS('通帳出納帳'!$E$7:$E$306,'通帳出納帳'!$B$7:$B$306,$A31,'通帳出納帳'!$A$7:$A$306,"&gt;="&amp;K$4,'通帳出納帳'!$A$7:$A$306,"&lt;"&amp;EDATE(K$4,1))-SUMIFS('通帳出納帳'!$D$7:$D$306,'通帳出納帳'!$B$7:$B$306,$A31,'通帳出納帳'!$A$7:$A$306,"&gt;="&amp;K$4,'通帳出納帳'!$A$7:$A$306,"&lt;"&amp;EDATE(K$4,1)))</f>
      </c>
      <c r="L31" s="11">
        <f>IF($A31="","",SUMIFS('現金出納帳'!$E$7:$E$306,'現金出納帳'!$B$7:$B$306,$A31,'現金出納帳'!$A$7:$A$306,"&gt;="&amp;L$4,'現金出納帳'!$A$7:$A$306,"&lt;"&amp;EDATE(L$4,1))-SUMIFS('現金出納帳'!$D$7:$D$306,'現金出納帳'!$B$7:$B$306,$A31,'現金出納帳'!$A$7:$A$306,"&gt;="&amp;L$4,'現金出納帳'!$A$7:$A$306,"&lt;"&amp;EDATE(L$4,1))+SUMIFS('通帳出納帳'!$E$7:$E$306,'通帳出納帳'!$B$7:$B$306,$A31,'通帳出納帳'!$A$7:$A$306,"&gt;="&amp;L$4,'通帳出納帳'!$A$7:$A$306,"&lt;"&amp;EDATE(L$4,1))-SUMIFS('通帳出納帳'!$D$7:$D$306,'通帳出納帳'!$B$7:$B$306,$A31,'通帳出納帳'!$A$7:$A$306,"&gt;="&amp;L$4,'通帳出納帳'!$A$7:$A$306,"&lt;"&amp;EDATE(L$4,1)))</f>
      </c>
      <c r="M31" s="11">
        <f>IF($A31="","",SUMIFS('現金出納帳'!$E$7:$E$306,'現金出納帳'!$B$7:$B$306,$A31,'現金出納帳'!$A$7:$A$306,"&gt;="&amp;M$4,'現金出納帳'!$A$7:$A$306,"&lt;"&amp;EDATE(M$4,1))-SUMIFS('現金出納帳'!$D$7:$D$306,'現金出納帳'!$B$7:$B$306,$A31,'現金出納帳'!$A$7:$A$306,"&gt;="&amp;M$4,'現金出納帳'!$A$7:$A$306,"&lt;"&amp;EDATE(M$4,1))+SUMIFS('通帳出納帳'!$E$7:$E$306,'通帳出納帳'!$B$7:$B$306,$A31,'通帳出納帳'!$A$7:$A$306,"&gt;="&amp;M$4,'通帳出納帳'!$A$7:$A$306,"&lt;"&amp;EDATE(M$4,1))-SUMIFS('通帳出納帳'!$D$7:$D$306,'通帳出納帳'!$B$7:$B$306,$A31,'通帳出納帳'!$A$7:$A$306,"&gt;="&amp;M$4,'通帳出納帳'!$A$7:$A$306,"&lt;"&amp;EDATE(M$4,1)))</f>
      </c>
      <c r="N31" s="11">
        <f>IF($A31="","",SUMIFS('現金出納帳'!$E$7:$E$306,'現金出納帳'!$B$7:$B$306,$A31,'現金出納帳'!$A$7:$A$306,"&gt;="&amp;N$4,'現金出納帳'!$A$7:$A$306,"&lt;"&amp;EDATE(N$4,1))-SUMIFS('現金出納帳'!$D$7:$D$306,'現金出納帳'!$B$7:$B$306,$A31,'現金出納帳'!$A$7:$A$306,"&gt;="&amp;N$4,'現金出納帳'!$A$7:$A$306,"&lt;"&amp;EDATE(N$4,1))+SUMIFS('通帳出納帳'!$E$7:$E$306,'通帳出納帳'!$B$7:$B$306,$A31,'通帳出納帳'!$A$7:$A$306,"&gt;="&amp;N$4,'通帳出納帳'!$A$7:$A$306,"&lt;"&amp;EDATE(N$4,1))-SUMIFS('通帳出納帳'!$D$7:$D$306,'通帳出納帳'!$B$7:$B$306,$A31,'通帳出納帳'!$A$7:$A$306,"&gt;="&amp;N$4,'通帳出納帳'!$A$7:$A$306,"&lt;"&amp;EDATE(N$4,1)))</f>
      </c>
      <c r="O31" s="11">
        <f>IF($A31="","",SUM(C31:N31))</f>
      </c>
    </row>
    <row r="32" spans="1:15" x14ac:dyDescent="0.25">
      <c r="A32" s="7">
        <f>IF('最初に入れる'!A38="","",'最初に入れる'!A38)</f>
      </c>
      <c r="B32" s="11">
        <f>IF(A32="","",'最初に入れる'!B38)</f>
      </c>
      <c r="C32" s="11">
        <f>IF($A32="","",SUMIFS('現金出納帳'!$E$7:$E$306,'現金出納帳'!$B$7:$B$306,$A32,'現金出納帳'!$A$7:$A$306,"&gt;="&amp;C$4,'現金出納帳'!$A$7:$A$306,"&lt;"&amp;EDATE(C$4,1))-SUMIFS('現金出納帳'!$D$7:$D$306,'現金出納帳'!$B$7:$B$306,$A32,'現金出納帳'!$A$7:$A$306,"&gt;="&amp;C$4,'現金出納帳'!$A$7:$A$306,"&lt;"&amp;EDATE(C$4,1))+SUMIFS('通帳出納帳'!$E$7:$E$306,'通帳出納帳'!$B$7:$B$306,$A32,'通帳出納帳'!$A$7:$A$306,"&gt;="&amp;C$4,'通帳出納帳'!$A$7:$A$306,"&lt;"&amp;EDATE(C$4,1))-SUMIFS('通帳出納帳'!$D$7:$D$306,'通帳出納帳'!$B$7:$B$306,$A32,'通帳出納帳'!$A$7:$A$306,"&gt;="&amp;C$4,'通帳出納帳'!$A$7:$A$306,"&lt;"&amp;EDATE(C$4,1)))</f>
      </c>
      <c r="D32" s="11">
        <f>IF($A32="","",SUMIFS('現金出納帳'!$E$7:$E$306,'現金出納帳'!$B$7:$B$306,$A32,'現金出納帳'!$A$7:$A$306,"&gt;="&amp;D$4,'現金出納帳'!$A$7:$A$306,"&lt;"&amp;EDATE(D$4,1))-SUMIFS('現金出納帳'!$D$7:$D$306,'現金出納帳'!$B$7:$B$306,$A32,'現金出納帳'!$A$7:$A$306,"&gt;="&amp;D$4,'現金出納帳'!$A$7:$A$306,"&lt;"&amp;EDATE(D$4,1))+SUMIFS('通帳出納帳'!$E$7:$E$306,'通帳出納帳'!$B$7:$B$306,$A32,'通帳出納帳'!$A$7:$A$306,"&gt;="&amp;D$4,'通帳出納帳'!$A$7:$A$306,"&lt;"&amp;EDATE(D$4,1))-SUMIFS('通帳出納帳'!$D$7:$D$306,'通帳出納帳'!$B$7:$B$306,$A32,'通帳出納帳'!$A$7:$A$306,"&gt;="&amp;D$4,'通帳出納帳'!$A$7:$A$306,"&lt;"&amp;EDATE(D$4,1)))</f>
      </c>
      <c r="E32" s="11">
        <f>IF($A32="","",SUMIFS('現金出納帳'!$E$7:$E$306,'現金出納帳'!$B$7:$B$306,$A32,'現金出納帳'!$A$7:$A$306,"&gt;="&amp;E$4,'現金出納帳'!$A$7:$A$306,"&lt;"&amp;EDATE(E$4,1))-SUMIFS('現金出納帳'!$D$7:$D$306,'現金出納帳'!$B$7:$B$306,$A32,'現金出納帳'!$A$7:$A$306,"&gt;="&amp;E$4,'現金出納帳'!$A$7:$A$306,"&lt;"&amp;EDATE(E$4,1))+SUMIFS('通帳出納帳'!$E$7:$E$306,'通帳出納帳'!$B$7:$B$306,$A32,'通帳出納帳'!$A$7:$A$306,"&gt;="&amp;E$4,'通帳出納帳'!$A$7:$A$306,"&lt;"&amp;EDATE(E$4,1))-SUMIFS('通帳出納帳'!$D$7:$D$306,'通帳出納帳'!$B$7:$B$306,$A32,'通帳出納帳'!$A$7:$A$306,"&gt;="&amp;E$4,'通帳出納帳'!$A$7:$A$306,"&lt;"&amp;EDATE(E$4,1)))</f>
      </c>
      <c r="F32" s="11">
        <f>IF($A32="","",SUMIFS('現金出納帳'!$E$7:$E$306,'現金出納帳'!$B$7:$B$306,$A32,'現金出納帳'!$A$7:$A$306,"&gt;="&amp;F$4,'現金出納帳'!$A$7:$A$306,"&lt;"&amp;EDATE(F$4,1))-SUMIFS('現金出納帳'!$D$7:$D$306,'現金出納帳'!$B$7:$B$306,$A32,'現金出納帳'!$A$7:$A$306,"&gt;="&amp;F$4,'現金出納帳'!$A$7:$A$306,"&lt;"&amp;EDATE(F$4,1))+SUMIFS('通帳出納帳'!$E$7:$E$306,'通帳出納帳'!$B$7:$B$306,$A32,'通帳出納帳'!$A$7:$A$306,"&gt;="&amp;F$4,'通帳出納帳'!$A$7:$A$306,"&lt;"&amp;EDATE(F$4,1))-SUMIFS('通帳出納帳'!$D$7:$D$306,'通帳出納帳'!$B$7:$B$306,$A32,'通帳出納帳'!$A$7:$A$306,"&gt;="&amp;F$4,'通帳出納帳'!$A$7:$A$306,"&lt;"&amp;EDATE(F$4,1)))</f>
      </c>
      <c r="G32" s="11">
        <f>IF($A32="","",SUMIFS('現金出納帳'!$E$7:$E$306,'現金出納帳'!$B$7:$B$306,$A32,'現金出納帳'!$A$7:$A$306,"&gt;="&amp;G$4,'現金出納帳'!$A$7:$A$306,"&lt;"&amp;EDATE(G$4,1))-SUMIFS('現金出納帳'!$D$7:$D$306,'現金出納帳'!$B$7:$B$306,$A32,'現金出納帳'!$A$7:$A$306,"&gt;="&amp;G$4,'現金出納帳'!$A$7:$A$306,"&lt;"&amp;EDATE(G$4,1))+SUMIFS('通帳出納帳'!$E$7:$E$306,'通帳出納帳'!$B$7:$B$306,$A32,'通帳出納帳'!$A$7:$A$306,"&gt;="&amp;G$4,'通帳出納帳'!$A$7:$A$306,"&lt;"&amp;EDATE(G$4,1))-SUMIFS('通帳出納帳'!$D$7:$D$306,'通帳出納帳'!$B$7:$B$306,$A32,'通帳出納帳'!$A$7:$A$306,"&gt;="&amp;G$4,'通帳出納帳'!$A$7:$A$306,"&lt;"&amp;EDATE(G$4,1)))</f>
      </c>
      <c r="H32" s="11">
        <f>IF($A32="","",SUMIFS('現金出納帳'!$E$7:$E$306,'現金出納帳'!$B$7:$B$306,$A32,'現金出納帳'!$A$7:$A$306,"&gt;="&amp;H$4,'現金出納帳'!$A$7:$A$306,"&lt;"&amp;EDATE(H$4,1))-SUMIFS('現金出納帳'!$D$7:$D$306,'現金出納帳'!$B$7:$B$306,$A32,'現金出納帳'!$A$7:$A$306,"&gt;="&amp;H$4,'現金出納帳'!$A$7:$A$306,"&lt;"&amp;EDATE(H$4,1))+SUMIFS('通帳出納帳'!$E$7:$E$306,'通帳出納帳'!$B$7:$B$306,$A32,'通帳出納帳'!$A$7:$A$306,"&gt;="&amp;H$4,'通帳出納帳'!$A$7:$A$306,"&lt;"&amp;EDATE(H$4,1))-SUMIFS('通帳出納帳'!$D$7:$D$306,'通帳出納帳'!$B$7:$B$306,$A32,'通帳出納帳'!$A$7:$A$306,"&gt;="&amp;H$4,'通帳出納帳'!$A$7:$A$306,"&lt;"&amp;EDATE(H$4,1)))</f>
      </c>
      <c r="I32" s="11">
        <f>IF($A32="","",SUMIFS('現金出納帳'!$E$7:$E$306,'現金出納帳'!$B$7:$B$306,$A32,'現金出納帳'!$A$7:$A$306,"&gt;="&amp;I$4,'現金出納帳'!$A$7:$A$306,"&lt;"&amp;EDATE(I$4,1))-SUMIFS('現金出納帳'!$D$7:$D$306,'現金出納帳'!$B$7:$B$306,$A32,'現金出納帳'!$A$7:$A$306,"&gt;="&amp;I$4,'現金出納帳'!$A$7:$A$306,"&lt;"&amp;EDATE(I$4,1))+SUMIFS('通帳出納帳'!$E$7:$E$306,'通帳出納帳'!$B$7:$B$306,$A32,'通帳出納帳'!$A$7:$A$306,"&gt;="&amp;I$4,'通帳出納帳'!$A$7:$A$306,"&lt;"&amp;EDATE(I$4,1))-SUMIFS('通帳出納帳'!$D$7:$D$306,'通帳出納帳'!$B$7:$B$306,$A32,'通帳出納帳'!$A$7:$A$306,"&gt;="&amp;I$4,'通帳出納帳'!$A$7:$A$306,"&lt;"&amp;EDATE(I$4,1)))</f>
      </c>
      <c r="J32" s="11">
        <f>IF($A32="","",SUMIFS('現金出納帳'!$E$7:$E$306,'現金出納帳'!$B$7:$B$306,$A32,'現金出納帳'!$A$7:$A$306,"&gt;="&amp;J$4,'現金出納帳'!$A$7:$A$306,"&lt;"&amp;EDATE(J$4,1))-SUMIFS('現金出納帳'!$D$7:$D$306,'現金出納帳'!$B$7:$B$306,$A32,'現金出納帳'!$A$7:$A$306,"&gt;="&amp;J$4,'現金出納帳'!$A$7:$A$306,"&lt;"&amp;EDATE(J$4,1))+SUMIFS('通帳出納帳'!$E$7:$E$306,'通帳出納帳'!$B$7:$B$306,$A32,'通帳出納帳'!$A$7:$A$306,"&gt;="&amp;J$4,'通帳出納帳'!$A$7:$A$306,"&lt;"&amp;EDATE(J$4,1))-SUMIFS('通帳出納帳'!$D$7:$D$306,'通帳出納帳'!$B$7:$B$306,$A32,'通帳出納帳'!$A$7:$A$306,"&gt;="&amp;J$4,'通帳出納帳'!$A$7:$A$306,"&lt;"&amp;EDATE(J$4,1)))</f>
      </c>
      <c r="K32" s="11">
        <f>IF($A32="","",SUMIFS('現金出納帳'!$E$7:$E$306,'現金出納帳'!$B$7:$B$306,$A32,'現金出納帳'!$A$7:$A$306,"&gt;="&amp;K$4,'現金出納帳'!$A$7:$A$306,"&lt;"&amp;EDATE(K$4,1))-SUMIFS('現金出納帳'!$D$7:$D$306,'現金出納帳'!$B$7:$B$306,$A32,'現金出納帳'!$A$7:$A$306,"&gt;="&amp;K$4,'現金出納帳'!$A$7:$A$306,"&lt;"&amp;EDATE(K$4,1))+SUMIFS('通帳出納帳'!$E$7:$E$306,'通帳出納帳'!$B$7:$B$306,$A32,'通帳出納帳'!$A$7:$A$306,"&gt;="&amp;K$4,'通帳出納帳'!$A$7:$A$306,"&lt;"&amp;EDATE(K$4,1))-SUMIFS('通帳出納帳'!$D$7:$D$306,'通帳出納帳'!$B$7:$B$306,$A32,'通帳出納帳'!$A$7:$A$306,"&gt;="&amp;K$4,'通帳出納帳'!$A$7:$A$306,"&lt;"&amp;EDATE(K$4,1)))</f>
      </c>
      <c r="L32" s="11">
        <f>IF($A32="","",SUMIFS('現金出納帳'!$E$7:$E$306,'現金出納帳'!$B$7:$B$306,$A32,'現金出納帳'!$A$7:$A$306,"&gt;="&amp;L$4,'現金出納帳'!$A$7:$A$306,"&lt;"&amp;EDATE(L$4,1))-SUMIFS('現金出納帳'!$D$7:$D$306,'現金出納帳'!$B$7:$B$306,$A32,'現金出納帳'!$A$7:$A$306,"&gt;="&amp;L$4,'現金出納帳'!$A$7:$A$306,"&lt;"&amp;EDATE(L$4,1))+SUMIFS('通帳出納帳'!$E$7:$E$306,'通帳出納帳'!$B$7:$B$306,$A32,'通帳出納帳'!$A$7:$A$306,"&gt;="&amp;L$4,'通帳出納帳'!$A$7:$A$306,"&lt;"&amp;EDATE(L$4,1))-SUMIFS('通帳出納帳'!$D$7:$D$306,'通帳出納帳'!$B$7:$B$306,$A32,'通帳出納帳'!$A$7:$A$306,"&gt;="&amp;L$4,'通帳出納帳'!$A$7:$A$306,"&lt;"&amp;EDATE(L$4,1)))</f>
      </c>
      <c r="M32" s="11">
        <f>IF($A32="","",SUMIFS('現金出納帳'!$E$7:$E$306,'現金出納帳'!$B$7:$B$306,$A32,'現金出納帳'!$A$7:$A$306,"&gt;="&amp;M$4,'現金出納帳'!$A$7:$A$306,"&lt;"&amp;EDATE(M$4,1))-SUMIFS('現金出納帳'!$D$7:$D$306,'現金出納帳'!$B$7:$B$306,$A32,'現金出納帳'!$A$7:$A$306,"&gt;="&amp;M$4,'現金出納帳'!$A$7:$A$306,"&lt;"&amp;EDATE(M$4,1))+SUMIFS('通帳出納帳'!$E$7:$E$306,'通帳出納帳'!$B$7:$B$306,$A32,'通帳出納帳'!$A$7:$A$306,"&gt;="&amp;M$4,'通帳出納帳'!$A$7:$A$306,"&lt;"&amp;EDATE(M$4,1))-SUMIFS('通帳出納帳'!$D$7:$D$306,'通帳出納帳'!$B$7:$B$306,$A32,'通帳出納帳'!$A$7:$A$306,"&gt;="&amp;M$4,'通帳出納帳'!$A$7:$A$306,"&lt;"&amp;EDATE(M$4,1)))</f>
      </c>
      <c r="N32" s="11">
        <f>IF($A32="","",SUMIFS('現金出納帳'!$E$7:$E$306,'現金出納帳'!$B$7:$B$306,$A32,'現金出納帳'!$A$7:$A$306,"&gt;="&amp;N$4,'現金出納帳'!$A$7:$A$306,"&lt;"&amp;EDATE(N$4,1))-SUMIFS('現金出納帳'!$D$7:$D$306,'現金出納帳'!$B$7:$B$306,$A32,'現金出納帳'!$A$7:$A$306,"&gt;="&amp;N$4,'現金出納帳'!$A$7:$A$306,"&lt;"&amp;EDATE(N$4,1))+SUMIFS('通帳出納帳'!$E$7:$E$306,'通帳出納帳'!$B$7:$B$306,$A32,'通帳出納帳'!$A$7:$A$306,"&gt;="&amp;N$4,'通帳出納帳'!$A$7:$A$306,"&lt;"&amp;EDATE(N$4,1))-SUMIFS('通帳出納帳'!$D$7:$D$306,'通帳出納帳'!$B$7:$B$306,$A32,'通帳出納帳'!$A$7:$A$306,"&gt;="&amp;N$4,'通帳出納帳'!$A$7:$A$306,"&lt;"&amp;EDATE(N$4,1)))</f>
      </c>
      <c r="O32" s="11">
        <f>IF($A32="","",SUM(C32:N32))</f>
      </c>
    </row>
    <row r="33" spans="1:15" x14ac:dyDescent="0.25">
      <c r="A33" s="7">
        <f>IF('最初に入れる'!A39="","",'最初に入れる'!A39)</f>
      </c>
      <c r="B33" s="11">
        <f>IF(A33="","",'最初に入れる'!B39)</f>
      </c>
      <c r="C33" s="11">
        <f>IF($A33="","",SUMIFS('現金出納帳'!$E$7:$E$306,'現金出納帳'!$B$7:$B$306,$A33,'現金出納帳'!$A$7:$A$306,"&gt;="&amp;C$4,'現金出納帳'!$A$7:$A$306,"&lt;"&amp;EDATE(C$4,1))-SUMIFS('現金出納帳'!$D$7:$D$306,'現金出納帳'!$B$7:$B$306,$A33,'現金出納帳'!$A$7:$A$306,"&gt;="&amp;C$4,'現金出納帳'!$A$7:$A$306,"&lt;"&amp;EDATE(C$4,1))+SUMIFS('通帳出納帳'!$E$7:$E$306,'通帳出納帳'!$B$7:$B$306,$A33,'通帳出納帳'!$A$7:$A$306,"&gt;="&amp;C$4,'通帳出納帳'!$A$7:$A$306,"&lt;"&amp;EDATE(C$4,1))-SUMIFS('通帳出納帳'!$D$7:$D$306,'通帳出納帳'!$B$7:$B$306,$A33,'通帳出納帳'!$A$7:$A$306,"&gt;="&amp;C$4,'通帳出納帳'!$A$7:$A$306,"&lt;"&amp;EDATE(C$4,1)))</f>
      </c>
      <c r="D33" s="11">
        <f>IF($A33="","",SUMIFS('現金出納帳'!$E$7:$E$306,'現金出納帳'!$B$7:$B$306,$A33,'現金出納帳'!$A$7:$A$306,"&gt;="&amp;D$4,'現金出納帳'!$A$7:$A$306,"&lt;"&amp;EDATE(D$4,1))-SUMIFS('現金出納帳'!$D$7:$D$306,'現金出納帳'!$B$7:$B$306,$A33,'現金出納帳'!$A$7:$A$306,"&gt;="&amp;D$4,'現金出納帳'!$A$7:$A$306,"&lt;"&amp;EDATE(D$4,1))+SUMIFS('通帳出納帳'!$E$7:$E$306,'通帳出納帳'!$B$7:$B$306,$A33,'通帳出納帳'!$A$7:$A$306,"&gt;="&amp;D$4,'通帳出納帳'!$A$7:$A$306,"&lt;"&amp;EDATE(D$4,1))-SUMIFS('通帳出納帳'!$D$7:$D$306,'通帳出納帳'!$B$7:$B$306,$A33,'通帳出納帳'!$A$7:$A$306,"&gt;="&amp;D$4,'通帳出納帳'!$A$7:$A$306,"&lt;"&amp;EDATE(D$4,1)))</f>
      </c>
      <c r="E33" s="11">
        <f>IF($A33="","",SUMIFS('現金出納帳'!$E$7:$E$306,'現金出納帳'!$B$7:$B$306,$A33,'現金出納帳'!$A$7:$A$306,"&gt;="&amp;E$4,'現金出納帳'!$A$7:$A$306,"&lt;"&amp;EDATE(E$4,1))-SUMIFS('現金出納帳'!$D$7:$D$306,'現金出納帳'!$B$7:$B$306,$A33,'現金出納帳'!$A$7:$A$306,"&gt;="&amp;E$4,'現金出納帳'!$A$7:$A$306,"&lt;"&amp;EDATE(E$4,1))+SUMIFS('通帳出納帳'!$E$7:$E$306,'通帳出納帳'!$B$7:$B$306,$A33,'通帳出納帳'!$A$7:$A$306,"&gt;="&amp;E$4,'通帳出納帳'!$A$7:$A$306,"&lt;"&amp;EDATE(E$4,1))-SUMIFS('通帳出納帳'!$D$7:$D$306,'通帳出納帳'!$B$7:$B$306,$A33,'通帳出納帳'!$A$7:$A$306,"&gt;="&amp;E$4,'通帳出納帳'!$A$7:$A$306,"&lt;"&amp;EDATE(E$4,1)))</f>
      </c>
      <c r="F33" s="11">
        <f>IF($A33="","",SUMIFS('現金出納帳'!$E$7:$E$306,'現金出納帳'!$B$7:$B$306,$A33,'現金出納帳'!$A$7:$A$306,"&gt;="&amp;F$4,'現金出納帳'!$A$7:$A$306,"&lt;"&amp;EDATE(F$4,1))-SUMIFS('現金出納帳'!$D$7:$D$306,'現金出納帳'!$B$7:$B$306,$A33,'現金出納帳'!$A$7:$A$306,"&gt;="&amp;F$4,'現金出納帳'!$A$7:$A$306,"&lt;"&amp;EDATE(F$4,1))+SUMIFS('通帳出納帳'!$E$7:$E$306,'通帳出納帳'!$B$7:$B$306,$A33,'通帳出納帳'!$A$7:$A$306,"&gt;="&amp;F$4,'通帳出納帳'!$A$7:$A$306,"&lt;"&amp;EDATE(F$4,1))-SUMIFS('通帳出納帳'!$D$7:$D$306,'通帳出納帳'!$B$7:$B$306,$A33,'通帳出納帳'!$A$7:$A$306,"&gt;="&amp;F$4,'通帳出納帳'!$A$7:$A$306,"&lt;"&amp;EDATE(F$4,1)))</f>
      </c>
      <c r="G33" s="11">
        <f>IF($A33="","",SUMIFS('現金出納帳'!$E$7:$E$306,'現金出納帳'!$B$7:$B$306,$A33,'現金出納帳'!$A$7:$A$306,"&gt;="&amp;G$4,'現金出納帳'!$A$7:$A$306,"&lt;"&amp;EDATE(G$4,1))-SUMIFS('現金出納帳'!$D$7:$D$306,'現金出納帳'!$B$7:$B$306,$A33,'現金出納帳'!$A$7:$A$306,"&gt;="&amp;G$4,'現金出納帳'!$A$7:$A$306,"&lt;"&amp;EDATE(G$4,1))+SUMIFS('通帳出納帳'!$E$7:$E$306,'通帳出納帳'!$B$7:$B$306,$A33,'通帳出納帳'!$A$7:$A$306,"&gt;="&amp;G$4,'通帳出納帳'!$A$7:$A$306,"&lt;"&amp;EDATE(G$4,1))-SUMIFS('通帳出納帳'!$D$7:$D$306,'通帳出納帳'!$B$7:$B$306,$A33,'通帳出納帳'!$A$7:$A$306,"&gt;="&amp;G$4,'通帳出納帳'!$A$7:$A$306,"&lt;"&amp;EDATE(G$4,1)))</f>
      </c>
      <c r="H33" s="11">
        <f>IF($A33="","",SUMIFS('現金出納帳'!$E$7:$E$306,'現金出納帳'!$B$7:$B$306,$A33,'現金出納帳'!$A$7:$A$306,"&gt;="&amp;H$4,'現金出納帳'!$A$7:$A$306,"&lt;"&amp;EDATE(H$4,1))-SUMIFS('現金出納帳'!$D$7:$D$306,'現金出納帳'!$B$7:$B$306,$A33,'現金出納帳'!$A$7:$A$306,"&gt;="&amp;H$4,'現金出納帳'!$A$7:$A$306,"&lt;"&amp;EDATE(H$4,1))+SUMIFS('通帳出納帳'!$E$7:$E$306,'通帳出納帳'!$B$7:$B$306,$A33,'通帳出納帳'!$A$7:$A$306,"&gt;="&amp;H$4,'通帳出納帳'!$A$7:$A$306,"&lt;"&amp;EDATE(H$4,1))-SUMIFS('通帳出納帳'!$D$7:$D$306,'通帳出納帳'!$B$7:$B$306,$A33,'通帳出納帳'!$A$7:$A$306,"&gt;="&amp;H$4,'通帳出納帳'!$A$7:$A$306,"&lt;"&amp;EDATE(H$4,1)))</f>
      </c>
      <c r="I33" s="11">
        <f>IF($A33="","",SUMIFS('現金出納帳'!$E$7:$E$306,'現金出納帳'!$B$7:$B$306,$A33,'現金出納帳'!$A$7:$A$306,"&gt;="&amp;I$4,'現金出納帳'!$A$7:$A$306,"&lt;"&amp;EDATE(I$4,1))-SUMIFS('現金出納帳'!$D$7:$D$306,'現金出納帳'!$B$7:$B$306,$A33,'現金出納帳'!$A$7:$A$306,"&gt;="&amp;I$4,'現金出納帳'!$A$7:$A$306,"&lt;"&amp;EDATE(I$4,1))+SUMIFS('通帳出納帳'!$E$7:$E$306,'通帳出納帳'!$B$7:$B$306,$A33,'通帳出納帳'!$A$7:$A$306,"&gt;="&amp;I$4,'通帳出納帳'!$A$7:$A$306,"&lt;"&amp;EDATE(I$4,1))-SUMIFS('通帳出納帳'!$D$7:$D$306,'通帳出納帳'!$B$7:$B$306,$A33,'通帳出納帳'!$A$7:$A$306,"&gt;="&amp;I$4,'通帳出納帳'!$A$7:$A$306,"&lt;"&amp;EDATE(I$4,1)))</f>
      </c>
      <c r="J33" s="11">
        <f>IF($A33="","",SUMIFS('現金出納帳'!$E$7:$E$306,'現金出納帳'!$B$7:$B$306,$A33,'現金出納帳'!$A$7:$A$306,"&gt;="&amp;J$4,'現金出納帳'!$A$7:$A$306,"&lt;"&amp;EDATE(J$4,1))-SUMIFS('現金出納帳'!$D$7:$D$306,'現金出納帳'!$B$7:$B$306,$A33,'現金出納帳'!$A$7:$A$306,"&gt;="&amp;J$4,'現金出納帳'!$A$7:$A$306,"&lt;"&amp;EDATE(J$4,1))+SUMIFS('通帳出納帳'!$E$7:$E$306,'通帳出納帳'!$B$7:$B$306,$A33,'通帳出納帳'!$A$7:$A$306,"&gt;="&amp;J$4,'通帳出納帳'!$A$7:$A$306,"&lt;"&amp;EDATE(J$4,1))-SUMIFS('通帳出納帳'!$D$7:$D$306,'通帳出納帳'!$B$7:$B$306,$A33,'通帳出納帳'!$A$7:$A$306,"&gt;="&amp;J$4,'通帳出納帳'!$A$7:$A$306,"&lt;"&amp;EDATE(J$4,1)))</f>
      </c>
      <c r="K33" s="11">
        <f>IF($A33="","",SUMIFS('現金出納帳'!$E$7:$E$306,'現金出納帳'!$B$7:$B$306,$A33,'現金出納帳'!$A$7:$A$306,"&gt;="&amp;K$4,'現金出納帳'!$A$7:$A$306,"&lt;"&amp;EDATE(K$4,1))-SUMIFS('現金出納帳'!$D$7:$D$306,'現金出納帳'!$B$7:$B$306,$A33,'現金出納帳'!$A$7:$A$306,"&gt;="&amp;K$4,'現金出納帳'!$A$7:$A$306,"&lt;"&amp;EDATE(K$4,1))+SUMIFS('通帳出納帳'!$E$7:$E$306,'通帳出納帳'!$B$7:$B$306,$A33,'通帳出納帳'!$A$7:$A$306,"&gt;="&amp;K$4,'通帳出納帳'!$A$7:$A$306,"&lt;"&amp;EDATE(K$4,1))-SUMIFS('通帳出納帳'!$D$7:$D$306,'通帳出納帳'!$B$7:$B$306,$A33,'通帳出納帳'!$A$7:$A$306,"&gt;="&amp;K$4,'通帳出納帳'!$A$7:$A$306,"&lt;"&amp;EDATE(K$4,1)))</f>
      </c>
      <c r="L33" s="11">
        <f>IF($A33="","",SUMIFS('現金出納帳'!$E$7:$E$306,'現金出納帳'!$B$7:$B$306,$A33,'現金出納帳'!$A$7:$A$306,"&gt;="&amp;L$4,'現金出納帳'!$A$7:$A$306,"&lt;"&amp;EDATE(L$4,1))-SUMIFS('現金出納帳'!$D$7:$D$306,'現金出納帳'!$B$7:$B$306,$A33,'現金出納帳'!$A$7:$A$306,"&gt;="&amp;L$4,'現金出納帳'!$A$7:$A$306,"&lt;"&amp;EDATE(L$4,1))+SUMIFS('通帳出納帳'!$E$7:$E$306,'通帳出納帳'!$B$7:$B$306,$A33,'通帳出納帳'!$A$7:$A$306,"&gt;="&amp;L$4,'通帳出納帳'!$A$7:$A$306,"&lt;"&amp;EDATE(L$4,1))-SUMIFS('通帳出納帳'!$D$7:$D$306,'通帳出納帳'!$B$7:$B$306,$A33,'通帳出納帳'!$A$7:$A$306,"&gt;="&amp;L$4,'通帳出納帳'!$A$7:$A$306,"&lt;"&amp;EDATE(L$4,1)))</f>
      </c>
      <c r="M33" s="11">
        <f>IF($A33="","",SUMIFS('現金出納帳'!$E$7:$E$306,'現金出納帳'!$B$7:$B$306,$A33,'現金出納帳'!$A$7:$A$306,"&gt;="&amp;M$4,'現金出納帳'!$A$7:$A$306,"&lt;"&amp;EDATE(M$4,1))-SUMIFS('現金出納帳'!$D$7:$D$306,'現金出納帳'!$B$7:$B$306,$A33,'現金出納帳'!$A$7:$A$306,"&gt;="&amp;M$4,'現金出納帳'!$A$7:$A$306,"&lt;"&amp;EDATE(M$4,1))+SUMIFS('通帳出納帳'!$E$7:$E$306,'通帳出納帳'!$B$7:$B$306,$A33,'通帳出納帳'!$A$7:$A$306,"&gt;="&amp;M$4,'通帳出納帳'!$A$7:$A$306,"&lt;"&amp;EDATE(M$4,1))-SUMIFS('通帳出納帳'!$D$7:$D$306,'通帳出納帳'!$B$7:$B$306,$A33,'通帳出納帳'!$A$7:$A$306,"&gt;="&amp;M$4,'通帳出納帳'!$A$7:$A$306,"&lt;"&amp;EDATE(M$4,1)))</f>
      </c>
      <c r="N33" s="11">
        <f>IF($A33="","",SUMIFS('現金出納帳'!$E$7:$E$306,'現金出納帳'!$B$7:$B$306,$A33,'現金出納帳'!$A$7:$A$306,"&gt;="&amp;N$4,'現金出納帳'!$A$7:$A$306,"&lt;"&amp;EDATE(N$4,1))-SUMIFS('現金出納帳'!$D$7:$D$306,'現金出納帳'!$B$7:$B$306,$A33,'現金出納帳'!$A$7:$A$306,"&gt;="&amp;N$4,'現金出納帳'!$A$7:$A$306,"&lt;"&amp;EDATE(N$4,1))+SUMIFS('通帳出納帳'!$E$7:$E$306,'通帳出納帳'!$B$7:$B$306,$A33,'通帳出納帳'!$A$7:$A$306,"&gt;="&amp;N$4,'通帳出納帳'!$A$7:$A$306,"&lt;"&amp;EDATE(N$4,1))-SUMIFS('通帳出納帳'!$D$7:$D$306,'通帳出納帳'!$B$7:$B$306,$A33,'通帳出納帳'!$A$7:$A$306,"&gt;="&amp;N$4,'通帳出納帳'!$A$7:$A$306,"&lt;"&amp;EDATE(N$4,1)))</f>
      </c>
      <c r="O33" s="11">
        <f>IF($A33="","",SUM(C33:N33))</f>
      </c>
    </row>
    <row r="34" spans="1:15" x14ac:dyDescent="0.25">
      <c r="A34" s="7">
        <f>IF('最初に入れる'!A40="","",'最初に入れる'!A40)</f>
      </c>
      <c r="B34" s="11">
        <f>IF(A34="","",'最初に入れる'!B40)</f>
      </c>
      <c r="C34" s="11">
        <f>IF($A34="","",SUMIFS('現金出納帳'!$E$7:$E$306,'現金出納帳'!$B$7:$B$306,$A34,'現金出納帳'!$A$7:$A$306,"&gt;="&amp;C$4,'現金出納帳'!$A$7:$A$306,"&lt;"&amp;EDATE(C$4,1))-SUMIFS('現金出納帳'!$D$7:$D$306,'現金出納帳'!$B$7:$B$306,$A34,'現金出納帳'!$A$7:$A$306,"&gt;="&amp;C$4,'現金出納帳'!$A$7:$A$306,"&lt;"&amp;EDATE(C$4,1))+SUMIFS('通帳出納帳'!$E$7:$E$306,'通帳出納帳'!$B$7:$B$306,$A34,'通帳出納帳'!$A$7:$A$306,"&gt;="&amp;C$4,'通帳出納帳'!$A$7:$A$306,"&lt;"&amp;EDATE(C$4,1))-SUMIFS('通帳出納帳'!$D$7:$D$306,'通帳出納帳'!$B$7:$B$306,$A34,'通帳出納帳'!$A$7:$A$306,"&gt;="&amp;C$4,'通帳出納帳'!$A$7:$A$306,"&lt;"&amp;EDATE(C$4,1)))</f>
      </c>
      <c r="D34" s="11">
        <f>IF($A34="","",SUMIFS('現金出納帳'!$E$7:$E$306,'現金出納帳'!$B$7:$B$306,$A34,'現金出納帳'!$A$7:$A$306,"&gt;="&amp;D$4,'現金出納帳'!$A$7:$A$306,"&lt;"&amp;EDATE(D$4,1))-SUMIFS('現金出納帳'!$D$7:$D$306,'現金出納帳'!$B$7:$B$306,$A34,'現金出納帳'!$A$7:$A$306,"&gt;="&amp;D$4,'現金出納帳'!$A$7:$A$306,"&lt;"&amp;EDATE(D$4,1))+SUMIFS('通帳出納帳'!$E$7:$E$306,'通帳出納帳'!$B$7:$B$306,$A34,'通帳出納帳'!$A$7:$A$306,"&gt;="&amp;D$4,'通帳出納帳'!$A$7:$A$306,"&lt;"&amp;EDATE(D$4,1))-SUMIFS('通帳出納帳'!$D$7:$D$306,'通帳出納帳'!$B$7:$B$306,$A34,'通帳出納帳'!$A$7:$A$306,"&gt;="&amp;D$4,'通帳出納帳'!$A$7:$A$306,"&lt;"&amp;EDATE(D$4,1)))</f>
      </c>
      <c r="E34" s="11">
        <f>IF($A34="","",SUMIFS('現金出納帳'!$E$7:$E$306,'現金出納帳'!$B$7:$B$306,$A34,'現金出納帳'!$A$7:$A$306,"&gt;="&amp;E$4,'現金出納帳'!$A$7:$A$306,"&lt;"&amp;EDATE(E$4,1))-SUMIFS('現金出納帳'!$D$7:$D$306,'現金出納帳'!$B$7:$B$306,$A34,'現金出納帳'!$A$7:$A$306,"&gt;="&amp;E$4,'現金出納帳'!$A$7:$A$306,"&lt;"&amp;EDATE(E$4,1))+SUMIFS('通帳出納帳'!$E$7:$E$306,'通帳出納帳'!$B$7:$B$306,$A34,'通帳出納帳'!$A$7:$A$306,"&gt;="&amp;E$4,'通帳出納帳'!$A$7:$A$306,"&lt;"&amp;EDATE(E$4,1))-SUMIFS('通帳出納帳'!$D$7:$D$306,'通帳出納帳'!$B$7:$B$306,$A34,'通帳出納帳'!$A$7:$A$306,"&gt;="&amp;E$4,'通帳出納帳'!$A$7:$A$306,"&lt;"&amp;EDATE(E$4,1)))</f>
      </c>
      <c r="F34" s="11">
        <f>IF($A34="","",SUMIFS('現金出納帳'!$E$7:$E$306,'現金出納帳'!$B$7:$B$306,$A34,'現金出納帳'!$A$7:$A$306,"&gt;="&amp;F$4,'現金出納帳'!$A$7:$A$306,"&lt;"&amp;EDATE(F$4,1))-SUMIFS('現金出納帳'!$D$7:$D$306,'現金出納帳'!$B$7:$B$306,$A34,'現金出納帳'!$A$7:$A$306,"&gt;="&amp;F$4,'現金出納帳'!$A$7:$A$306,"&lt;"&amp;EDATE(F$4,1))+SUMIFS('通帳出納帳'!$E$7:$E$306,'通帳出納帳'!$B$7:$B$306,$A34,'通帳出納帳'!$A$7:$A$306,"&gt;="&amp;F$4,'通帳出納帳'!$A$7:$A$306,"&lt;"&amp;EDATE(F$4,1))-SUMIFS('通帳出納帳'!$D$7:$D$306,'通帳出納帳'!$B$7:$B$306,$A34,'通帳出納帳'!$A$7:$A$306,"&gt;="&amp;F$4,'通帳出納帳'!$A$7:$A$306,"&lt;"&amp;EDATE(F$4,1)))</f>
      </c>
      <c r="G34" s="11">
        <f>IF($A34="","",SUMIFS('現金出納帳'!$E$7:$E$306,'現金出納帳'!$B$7:$B$306,$A34,'現金出納帳'!$A$7:$A$306,"&gt;="&amp;G$4,'現金出納帳'!$A$7:$A$306,"&lt;"&amp;EDATE(G$4,1))-SUMIFS('現金出納帳'!$D$7:$D$306,'現金出納帳'!$B$7:$B$306,$A34,'現金出納帳'!$A$7:$A$306,"&gt;="&amp;G$4,'現金出納帳'!$A$7:$A$306,"&lt;"&amp;EDATE(G$4,1))+SUMIFS('通帳出納帳'!$E$7:$E$306,'通帳出納帳'!$B$7:$B$306,$A34,'通帳出納帳'!$A$7:$A$306,"&gt;="&amp;G$4,'通帳出納帳'!$A$7:$A$306,"&lt;"&amp;EDATE(G$4,1))-SUMIFS('通帳出納帳'!$D$7:$D$306,'通帳出納帳'!$B$7:$B$306,$A34,'通帳出納帳'!$A$7:$A$306,"&gt;="&amp;G$4,'通帳出納帳'!$A$7:$A$306,"&lt;"&amp;EDATE(G$4,1)))</f>
      </c>
      <c r="H34" s="11">
        <f>IF($A34="","",SUMIFS('現金出納帳'!$E$7:$E$306,'現金出納帳'!$B$7:$B$306,$A34,'現金出納帳'!$A$7:$A$306,"&gt;="&amp;H$4,'現金出納帳'!$A$7:$A$306,"&lt;"&amp;EDATE(H$4,1))-SUMIFS('現金出納帳'!$D$7:$D$306,'現金出納帳'!$B$7:$B$306,$A34,'現金出納帳'!$A$7:$A$306,"&gt;="&amp;H$4,'現金出納帳'!$A$7:$A$306,"&lt;"&amp;EDATE(H$4,1))+SUMIFS('通帳出納帳'!$E$7:$E$306,'通帳出納帳'!$B$7:$B$306,$A34,'通帳出納帳'!$A$7:$A$306,"&gt;="&amp;H$4,'通帳出納帳'!$A$7:$A$306,"&lt;"&amp;EDATE(H$4,1))-SUMIFS('通帳出納帳'!$D$7:$D$306,'通帳出納帳'!$B$7:$B$306,$A34,'通帳出納帳'!$A$7:$A$306,"&gt;="&amp;H$4,'通帳出納帳'!$A$7:$A$306,"&lt;"&amp;EDATE(H$4,1)))</f>
      </c>
      <c r="I34" s="11">
        <f>IF($A34="","",SUMIFS('現金出納帳'!$E$7:$E$306,'現金出納帳'!$B$7:$B$306,$A34,'現金出納帳'!$A$7:$A$306,"&gt;="&amp;I$4,'現金出納帳'!$A$7:$A$306,"&lt;"&amp;EDATE(I$4,1))-SUMIFS('現金出納帳'!$D$7:$D$306,'現金出納帳'!$B$7:$B$306,$A34,'現金出納帳'!$A$7:$A$306,"&gt;="&amp;I$4,'現金出納帳'!$A$7:$A$306,"&lt;"&amp;EDATE(I$4,1))+SUMIFS('通帳出納帳'!$E$7:$E$306,'通帳出納帳'!$B$7:$B$306,$A34,'通帳出納帳'!$A$7:$A$306,"&gt;="&amp;I$4,'通帳出納帳'!$A$7:$A$306,"&lt;"&amp;EDATE(I$4,1))-SUMIFS('通帳出納帳'!$D$7:$D$306,'通帳出納帳'!$B$7:$B$306,$A34,'通帳出納帳'!$A$7:$A$306,"&gt;="&amp;I$4,'通帳出納帳'!$A$7:$A$306,"&lt;"&amp;EDATE(I$4,1)))</f>
      </c>
      <c r="J34" s="11">
        <f>IF($A34="","",SUMIFS('現金出納帳'!$E$7:$E$306,'現金出納帳'!$B$7:$B$306,$A34,'現金出納帳'!$A$7:$A$306,"&gt;="&amp;J$4,'現金出納帳'!$A$7:$A$306,"&lt;"&amp;EDATE(J$4,1))-SUMIFS('現金出納帳'!$D$7:$D$306,'現金出納帳'!$B$7:$B$306,$A34,'現金出納帳'!$A$7:$A$306,"&gt;="&amp;J$4,'現金出納帳'!$A$7:$A$306,"&lt;"&amp;EDATE(J$4,1))+SUMIFS('通帳出納帳'!$E$7:$E$306,'通帳出納帳'!$B$7:$B$306,$A34,'通帳出納帳'!$A$7:$A$306,"&gt;="&amp;J$4,'通帳出納帳'!$A$7:$A$306,"&lt;"&amp;EDATE(J$4,1))-SUMIFS('通帳出納帳'!$D$7:$D$306,'通帳出納帳'!$B$7:$B$306,$A34,'通帳出納帳'!$A$7:$A$306,"&gt;="&amp;J$4,'通帳出納帳'!$A$7:$A$306,"&lt;"&amp;EDATE(J$4,1)))</f>
      </c>
      <c r="K34" s="11">
        <f>IF($A34="","",SUMIFS('現金出納帳'!$E$7:$E$306,'現金出納帳'!$B$7:$B$306,$A34,'現金出納帳'!$A$7:$A$306,"&gt;="&amp;K$4,'現金出納帳'!$A$7:$A$306,"&lt;"&amp;EDATE(K$4,1))-SUMIFS('現金出納帳'!$D$7:$D$306,'現金出納帳'!$B$7:$B$306,$A34,'現金出納帳'!$A$7:$A$306,"&gt;="&amp;K$4,'現金出納帳'!$A$7:$A$306,"&lt;"&amp;EDATE(K$4,1))+SUMIFS('通帳出納帳'!$E$7:$E$306,'通帳出納帳'!$B$7:$B$306,$A34,'通帳出納帳'!$A$7:$A$306,"&gt;="&amp;K$4,'通帳出納帳'!$A$7:$A$306,"&lt;"&amp;EDATE(K$4,1))-SUMIFS('通帳出納帳'!$D$7:$D$306,'通帳出納帳'!$B$7:$B$306,$A34,'通帳出納帳'!$A$7:$A$306,"&gt;="&amp;K$4,'通帳出納帳'!$A$7:$A$306,"&lt;"&amp;EDATE(K$4,1)))</f>
      </c>
      <c r="L34" s="11">
        <f>IF($A34="","",SUMIFS('現金出納帳'!$E$7:$E$306,'現金出納帳'!$B$7:$B$306,$A34,'現金出納帳'!$A$7:$A$306,"&gt;="&amp;L$4,'現金出納帳'!$A$7:$A$306,"&lt;"&amp;EDATE(L$4,1))-SUMIFS('現金出納帳'!$D$7:$D$306,'現金出納帳'!$B$7:$B$306,$A34,'現金出納帳'!$A$7:$A$306,"&gt;="&amp;L$4,'現金出納帳'!$A$7:$A$306,"&lt;"&amp;EDATE(L$4,1))+SUMIFS('通帳出納帳'!$E$7:$E$306,'通帳出納帳'!$B$7:$B$306,$A34,'通帳出納帳'!$A$7:$A$306,"&gt;="&amp;L$4,'通帳出納帳'!$A$7:$A$306,"&lt;"&amp;EDATE(L$4,1))-SUMIFS('通帳出納帳'!$D$7:$D$306,'通帳出納帳'!$B$7:$B$306,$A34,'通帳出納帳'!$A$7:$A$306,"&gt;="&amp;L$4,'通帳出納帳'!$A$7:$A$306,"&lt;"&amp;EDATE(L$4,1)))</f>
      </c>
      <c r="M34" s="11">
        <f>IF($A34="","",SUMIFS('現金出納帳'!$E$7:$E$306,'現金出納帳'!$B$7:$B$306,$A34,'現金出納帳'!$A$7:$A$306,"&gt;="&amp;M$4,'現金出納帳'!$A$7:$A$306,"&lt;"&amp;EDATE(M$4,1))-SUMIFS('現金出納帳'!$D$7:$D$306,'現金出納帳'!$B$7:$B$306,$A34,'現金出納帳'!$A$7:$A$306,"&gt;="&amp;M$4,'現金出納帳'!$A$7:$A$306,"&lt;"&amp;EDATE(M$4,1))+SUMIFS('通帳出納帳'!$E$7:$E$306,'通帳出納帳'!$B$7:$B$306,$A34,'通帳出納帳'!$A$7:$A$306,"&gt;="&amp;M$4,'通帳出納帳'!$A$7:$A$306,"&lt;"&amp;EDATE(M$4,1))-SUMIFS('通帳出納帳'!$D$7:$D$306,'通帳出納帳'!$B$7:$B$306,$A34,'通帳出納帳'!$A$7:$A$306,"&gt;="&amp;M$4,'通帳出納帳'!$A$7:$A$306,"&lt;"&amp;EDATE(M$4,1)))</f>
      </c>
      <c r="N34" s="11">
        <f>IF($A34="","",SUMIFS('現金出納帳'!$E$7:$E$306,'現金出納帳'!$B$7:$B$306,$A34,'現金出納帳'!$A$7:$A$306,"&gt;="&amp;N$4,'現金出納帳'!$A$7:$A$306,"&lt;"&amp;EDATE(N$4,1))-SUMIFS('現金出納帳'!$D$7:$D$306,'現金出納帳'!$B$7:$B$306,$A34,'現金出納帳'!$A$7:$A$306,"&gt;="&amp;N$4,'現金出納帳'!$A$7:$A$306,"&lt;"&amp;EDATE(N$4,1))+SUMIFS('通帳出納帳'!$E$7:$E$306,'通帳出納帳'!$B$7:$B$306,$A34,'通帳出納帳'!$A$7:$A$306,"&gt;="&amp;N$4,'通帳出納帳'!$A$7:$A$306,"&lt;"&amp;EDATE(N$4,1))-SUMIFS('通帳出納帳'!$D$7:$D$306,'通帳出納帳'!$B$7:$B$306,$A34,'通帳出納帳'!$A$7:$A$306,"&gt;="&amp;N$4,'通帳出納帳'!$A$7:$A$306,"&lt;"&amp;EDATE(N$4,1)))</f>
      </c>
      <c r="O34" s="11">
        <f>IF($A34="","",SUM(C34:N34))</f>
      </c>
    </row>
    <row r="35" spans="1:15" x14ac:dyDescent="0.25">
      <c r="A35" s="13" t="s">
        <v>174</v>
      </c>
      <c r="B35" s="14">
        <f>SUM(B20:B34)</f>
      </c>
      <c r="C35" s="14">
        <f>SUM(C20:C34)</f>
      </c>
      <c r="D35" s="14">
        <f>SUM(D20:D34)</f>
      </c>
      <c r="E35" s="14">
        <f>SUM(E20:E34)</f>
      </c>
      <c r="F35" s="14">
        <f>SUM(F20:F34)</f>
      </c>
      <c r="G35" s="14">
        <f>SUM(G20:G34)</f>
      </c>
      <c r="H35" s="14">
        <f>SUM(H20:H34)</f>
      </c>
      <c r="I35" s="14">
        <f>SUM(I20:I34)</f>
      </c>
      <c r="J35" s="14">
        <f>SUM(J20:J34)</f>
      </c>
      <c r="K35" s="14">
        <f>SUM(K20:K34)</f>
      </c>
      <c r="L35" s="14">
        <f>SUM(L20:L34)</f>
      </c>
      <c r="M35" s="14">
        <f>SUM(M20:M34)</f>
      </c>
      <c r="N35" s="14">
        <f>SUM(N20:N34)</f>
      </c>
      <c r="O35" s="14">
        <f>SUM(O20:O34)</f>
      </c>
    </row>
    <row r="37" spans="1:15" x14ac:dyDescent="0.25">
      <c r="A37" s="13" t="s">
        <v>175</v>
      </c>
      <c r="C37" s="19">
        <f>C17-C35</f>
      </c>
      <c r="D37" s="19">
        <f>D17-D35</f>
      </c>
      <c r="E37" s="19">
        <f>E17-E35</f>
      </c>
      <c r="F37" s="19">
        <f>F17-F35</f>
      </c>
      <c r="G37" s="19">
        <f>G17-G35</f>
      </c>
      <c r="H37" s="19">
        <f>H17-H35</f>
      </c>
      <c r="I37" s="19">
        <f>I17-I35</f>
      </c>
      <c r="J37" s="19">
        <f>J17-J35</f>
      </c>
      <c r="K37" s="19">
        <f>K17-K35</f>
      </c>
      <c r="L37" s="19">
        <f>L17-L35</f>
      </c>
      <c r="M37" s="19">
        <f>M17-M35</f>
      </c>
      <c r="N37" s="19">
        <f>N17-N35</f>
      </c>
      <c r="O37" s="19">
        <f>O17-O35</f>
      </c>
    </row>
    <row r="38" spans="1:15" x14ac:dyDescent="0.25">
      <c r="A38" s="7" t="s">
        <v>176</v>
      </c>
      <c r="C38" s="11">
        <f>N('最初に入れる'!$B$6)+SUMIFS('現金出納帳'!$D$7:$D$306,'現金出納帳'!$A$7:$A$306,"&lt;"&amp;EDATE(C$4,1))-SUMIFS('現金出納帳'!$E$7:$E$306,'現金出納帳'!$A$7:$A$306,"&lt;"&amp;EDATE(C$4,1))</f>
      </c>
      <c r="D38" s="11">
        <f>N('最初に入れる'!$B$6)+SUMIFS('現金出納帳'!$D$7:$D$306,'現金出納帳'!$A$7:$A$306,"&lt;"&amp;EDATE(D$4,1))-SUMIFS('現金出納帳'!$E$7:$E$306,'現金出納帳'!$A$7:$A$306,"&lt;"&amp;EDATE(D$4,1))</f>
      </c>
      <c r="E38" s="11">
        <f>N('最初に入れる'!$B$6)+SUMIFS('現金出納帳'!$D$7:$D$306,'現金出納帳'!$A$7:$A$306,"&lt;"&amp;EDATE(E$4,1))-SUMIFS('現金出納帳'!$E$7:$E$306,'現金出納帳'!$A$7:$A$306,"&lt;"&amp;EDATE(E$4,1))</f>
      </c>
      <c r="F38" s="11">
        <f>N('最初に入れる'!$B$6)+SUMIFS('現金出納帳'!$D$7:$D$306,'現金出納帳'!$A$7:$A$306,"&lt;"&amp;EDATE(F$4,1))-SUMIFS('現金出納帳'!$E$7:$E$306,'現金出納帳'!$A$7:$A$306,"&lt;"&amp;EDATE(F$4,1))</f>
      </c>
      <c r="G38" s="11">
        <f>N('最初に入れる'!$B$6)+SUMIFS('現金出納帳'!$D$7:$D$306,'現金出納帳'!$A$7:$A$306,"&lt;"&amp;EDATE(G$4,1))-SUMIFS('現金出納帳'!$E$7:$E$306,'現金出納帳'!$A$7:$A$306,"&lt;"&amp;EDATE(G$4,1))</f>
      </c>
      <c r="H38" s="11">
        <f>N('最初に入れる'!$B$6)+SUMIFS('現金出納帳'!$D$7:$D$306,'現金出納帳'!$A$7:$A$306,"&lt;"&amp;EDATE(H$4,1))-SUMIFS('現金出納帳'!$E$7:$E$306,'現金出納帳'!$A$7:$A$306,"&lt;"&amp;EDATE(H$4,1))</f>
      </c>
      <c r="I38" s="11">
        <f>N('最初に入れる'!$B$6)+SUMIFS('現金出納帳'!$D$7:$D$306,'現金出納帳'!$A$7:$A$306,"&lt;"&amp;EDATE(I$4,1))-SUMIFS('現金出納帳'!$E$7:$E$306,'現金出納帳'!$A$7:$A$306,"&lt;"&amp;EDATE(I$4,1))</f>
      </c>
      <c r="J38" s="11">
        <f>N('最初に入れる'!$B$6)+SUMIFS('現金出納帳'!$D$7:$D$306,'現金出納帳'!$A$7:$A$306,"&lt;"&amp;EDATE(J$4,1))-SUMIFS('現金出納帳'!$E$7:$E$306,'現金出納帳'!$A$7:$A$306,"&lt;"&amp;EDATE(J$4,1))</f>
      </c>
      <c r="K38" s="11">
        <f>N('最初に入れる'!$B$6)+SUMIFS('現金出納帳'!$D$7:$D$306,'現金出納帳'!$A$7:$A$306,"&lt;"&amp;EDATE(K$4,1))-SUMIFS('現金出納帳'!$E$7:$E$306,'現金出納帳'!$A$7:$A$306,"&lt;"&amp;EDATE(K$4,1))</f>
      </c>
      <c r="L38" s="11">
        <f>N('最初に入れる'!$B$6)+SUMIFS('現金出納帳'!$D$7:$D$306,'現金出納帳'!$A$7:$A$306,"&lt;"&amp;EDATE(L$4,1))-SUMIFS('現金出納帳'!$E$7:$E$306,'現金出納帳'!$A$7:$A$306,"&lt;"&amp;EDATE(L$4,1))</f>
      </c>
      <c r="M38" s="11">
        <f>N('最初に入れる'!$B$6)+SUMIFS('現金出納帳'!$D$7:$D$306,'現金出納帳'!$A$7:$A$306,"&lt;"&amp;EDATE(M$4,1))-SUMIFS('現金出納帳'!$E$7:$E$306,'現金出納帳'!$A$7:$A$306,"&lt;"&amp;EDATE(M$4,1))</f>
      </c>
      <c r="N38" s="11">
        <f>N('最初に入れる'!$B$6)+SUMIFS('現金出納帳'!$D$7:$D$306,'現金出納帳'!$A$7:$A$306,"&lt;"&amp;EDATE(N$4,1))-SUMIFS('現金出納帳'!$E$7:$E$306,'現金出納帳'!$A$7:$A$306,"&lt;"&amp;EDATE(N$4,1))</f>
      </c>
      <c r="O38">
        <f>""</f>
      </c>
    </row>
    <row r="39" spans="1:15" x14ac:dyDescent="0.25">
      <c r="A39" s="7" t="s">
        <v>177</v>
      </c>
      <c r="C39" s="11">
        <f>N('最初に入れる'!$B$7)+SUMIFS('通帳出納帳'!$D$7:$D$306,'通帳出納帳'!$A$7:$A$306,"&lt;"&amp;EDATE(C$4,1))-SUMIFS('通帳出納帳'!$E$7:$E$306,'通帳出納帳'!$A$7:$A$306,"&lt;"&amp;EDATE(C$4,1))</f>
      </c>
      <c r="D39" s="11">
        <f>N('最初に入れる'!$B$7)+SUMIFS('通帳出納帳'!$D$7:$D$306,'通帳出納帳'!$A$7:$A$306,"&lt;"&amp;EDATE(D$4,1))-SUMIFS('通帳出納帳'!$E$7:$E$306,'通帳出納帳'!$A$7:$A$306,"&lt;"&amp;EDATE(D$4,1))</f>
      </c>
      <c r="E39" s="11">
        <f>N('最初に入れる'!$B$7)+SUMIFS('通帳出納帳'!$D$7:$D$306,'通帳出納帳'!$A$7:$A$306,"&lt;"&amp;EDATE(E$4,1))-SUMIFS('通帳出納帳'!$E$7:$E$306,'通帳出納帳'!$A$7:$A$306,"&lt;"&amp;EDATE(E$4,1))</f>
      </c>
      <c r="F39" s="11">
        <f>N('最初に入れる'!$B$7)+SUMIFS('通帳出納帳'!$D$7:$D$306,'通帳出納帳'!$A$7:$A$306,"&lt;"&amp;EDATE(F$4,1))-SUMIFS('通帳出納帳'!$E$7:$E$306,'通帳出納帳'!$A$7:$A$306,"&lt;"&amp;EDATE(F$4,1))</f>
      </c>
      <c r="G39" s="11">
        <f>N('最初に入れる'!$B$7)+SUMIFS('通帳出納帳'!$D$7:$D$306,'通帳出納帳'!$A$7:$A$306,"&lt;"&amp;EDATE(G$4,1))-SUMIFS('通帳出納帳'!$E$7:$E$306,'通帳出納帳'!$A$7:$A$306,"&lt;"&amp;EDATE(G$4,1))</f>
      </c>
      <c r="H39" s="11">
        <f>N('最初に入れる'!$B$7)+SUMIFS('通帳出納帳'!$D$7:$D$306,'通帳出納帳'!$A$7:$A$306,"&lt;"&amp;EDATE(H$4,1))-SUMIFS('通帳出納帳'!$E$7:$E$306,'通帳出納帳'!$A$7:$A$306,"&lt;"&amp;EDATE(H$4,1))</f>
      </c>
      <c r="I39" s="11">
        <f>N('最初に入れる'!$B$7)+SUMIFS('通帳出納帳'!$D$7:$D$306,'通帳出納帳'!$A$7:$A$306,"&lt;"&amp;EDATE(I$4,1))-SUMIFS('通帳出納帳'!$E$7:$E$306,'通帳出納帳'!$A$7:$A$306,"&lt;"&amp;EDATE(I$4,1))</f>
      </c>
      <c r="J39" s="11">
        <f>N('最初に入れる'!$B$7)+SUMIFS('通帳出納帳'!$D$7:$D$306,'通帳出納帳'!$A$7:$A$306,"&lt;"&amp;EDATE(J$4,1))-SUMIFS('通帳出納帳'!$E$7:$E$306,'通帳出納帳'!$A$7:$A$306,"&lt;"&amp;EDATE(J$4,1))</f>
      </c>
      <c r="K39" s="11">
        <f>N('最初に入れる'!$B$7)+SUMIFS('通帳出納帳'!$D$7:$D$306,'通帳出納帳'!$A$7:$A$306,"&lt;"&amp;EDATE(K$4,1))-SUMIFS('通帳出納帳'!$E$7:$E$306,'通帳出納帳'!$A$7:$A$306,"&lt;"&amp;EDATE(K$4,1))</f>
      </c>
      <c r="L39" s="11">
        <f>N('最初に入れる'!$B$7)+SUMIFS('通帳出納帳'!$D$7:$D$306,'通帳出納帳'!$A$7:$A$306,"&lt;"&amp;EDATE(L$4,1))-SUMIFS('通帳出納帳'!$E$7:$E$306,'通帳出納帳'!$A$7:$A$306,"&lt;"&amp;EDATE(L$4,1))</f>
      </c>
      <c r="M39" s="11">
        <f>N('最初に入れる'!$B$7)+SUMIFS('通帳出納帳'!$D$7:$D$306,'通帳出納帳'!$A$7:$A$306,"&lt;"&amp;EDATE(M$4,1))-SUMIFS('通帳出納帳'!$E$7:$E$306,'通帳出納帳'!$A$7:$A$306,"&lt;"&amp;EDATE(M$4,1))</f>
      </c>
      <c r="N39" s="11">
        <f>N('最初に入れる'!$B$7)+SUMIFS('通帳出納帳'!$D$7:$D$306,'通帳出納帳'!$A$7:$A$306,"&lt;"&amp;EDATE(N$4,1))-SUMIFS('通帳出納帳'!$E$7:$E$306,'通帳出納帳'!$A$7:$A$306,"&lt;"&amp;EDATE(N$4,1))</f>
      </c>
      <c r="O39">
        <f>""</f>
      </c>
    </row>
    <row r="40" spans="1:15" x14ac:dyDescent="0.25">
      <c r="A40" s="13" t="s">
        <v>178</v>
      </c>
      <c r="C40" s="14">
        <f>C38+C39</f>
      </c>
      <c r="D40" s="14">
        <f>D38+D39</f>
      </c>
      <c r="E40" s="14">
        <f>E38+E39</f>
      </c>
      <c r="F40" s="14">
        <f>F38+F39</f>
      </c>
      <c r="G40" s="14">
        <f>G38+G39</f>
      </c>
      <c r="H40" s="14">
        <f>H38+H39</f>
      </c>
      <c r="I40" s="14">
        <f>I38+I39</f>
      </c>
      <c r="J40" s="14">
        <f>J38+J39</f>
      </c>
      <c r="K40" s="14">
        <f>K38+K39</f>
      </c>
      <c r="L40" s="14">
        <f>L38+L39</f>
      </c>
      <c r="M40" s="14">
        <f>M38+M39</f>
      </c>
      <c r="N40" s="14">
        <f>N38+N39</f>
      </c>
      <c r="O40">
        <f>""</f>
      </c>
    </row>
    <row r="42" spans="1:15" x14ac:dyDescent="0.25">
      <c r="A42" s="7" t="s">
        <v>179</v>
      </c>
      <c r="C42" s="10"/>
      <c r="D42" s="10"/>
      <c r="E42" s="10"/>
      <c r="F42" s="10">
        <v>67400</v>
      </c>
      <c r="G42" s="10"/>
      <c r="H42" s="10"/>
      <c r="I42" s="10"/>
      <c r="J42" s="10"/>
      <c r="K42" s="10">
        <v>17400</v>
      </c>
      <c r="L42" s="10"/>
      <c r="M42" s="10"/>
      <c r="N42" s="10">
        <v>2000</v>
      </c>
      <c r="O42">
        <f>""</f>
      </c>
    </row>
    <row r="43" spans="1:15" x14ac:dyDescent="0.25">
      <c r="A43" s="7" t="s">
        <v>180</v>
      </c>
      <c r="C43" s="10"/>
      <c r="D43" s="10"/>
      <c r="E43" s="10"/>
      <c r="F43" s="10">
        <v>415800</v>
      </c>
      <c r="G43" s="10"/>
      <c r="H43" s="10"/>
      <c r="I43" s="10"/>
      <c r="J43" s="10"/>
      <c r="K43" s="10">
        <v>303600</v>
      </c>
      <c r="L43" s="10"/>
      <c r="M43" s="10"/>
      <c r="N43" s="10">
        <v>232645</v>
      </c>
      <c r="O43">
        <f>""</f>
      </c>
    </row>
    <row r="44" ht="30" customHeight="1" spans="1:15" x14ac:dyDescent="0.25">
      <c r="A44" s="13" t="s">
        <v>181</v>
      </c>
      <c r="C44" s="29">
        <f>IF(COUNT(C42:C43)&lt;2,"",IF(AND(C42=C38,C43=C39),"一致","差額 現金 "&amp;TEXT(C42-C38,"#,##0")&amp;" 円／通帳 "&amp;TEXT(C43-C39,"#,##0")&amp;" 円"))</f>
      </c>
      <c r="D44" s="29">
        <f>IF(COUNT(D42:D43)&lt;2,"",IF(AND(D42=D38,D43=D39),"一致","差額 現金 "&amp;TEXT(D42-D38,"#,##0")&amp;" 円／通帳 "&amp;TEXT(D43-D39,"#,##0")&amp;" 円"))</f>
      </c>
      <c r="E44" s="29">
        <f>IF(COUNT(E42:E43)&lt;2,"",IF(AND(E42=E38,E43=E39),"一致","差額 現金 "&amp;TEXT(E42-E38,"#,##0")&amp;" 円／通帳 "&amp;TEXT(E43-E39,"#,##0")&amp;" 円"))</f>
      </c>
      <c r="F44" s="29">
        <f>IF(COUNT(F42:F43)&lt;2,"",IF(AND(F42=F38,F43=F39),"一致","差額 現金 "&amp;TEXT(F42-F38,"#,##0")&amp;" 円／通帳 "&amp;TEXT(F43-F39,"#,##0")&amp;" 円"))</f>
      </c>
      <c r="G44" s="29">
        <f>IF(COUNT(G42:G43)&lt;2,"",IF(AND(G42=G38,G43=G39),"一致","差額 現金 "&amp;TEXT(G42-G38,"#,##0")&amp;" 円／通帳 "&amp;TEXT(G43-G39,"#,##0")&amp;" 円"))</f>
      </c>
      <c r="H44" s="29">
        <f>IF(COUNT(H42:H43)&lt;2,"",IF(AND(H42=H38,H43=H39),"一致","差額 現金 "&amp;TEXT(H42-H38,"#,##0")&amp;" 円／通帳 "&amp;TEXT(H43-H39,"#,##0")&amp;" 円"))</f>
      </c>
      <c r="I44" s="29">
        <f>IF(COUNT(I42:I43)&lt;2,"",IF(AND(I42=I38,I43=I39),"一致","差額 現金 "&amp;TEXT(I42-I38,"#,##0")&amp;" 円／通帳 "&amp;TEXT(I43-I39,"#,##0")&amp;" 円"))</f>
      </c>
      <c r="J44" s="29">
        <f>IF(COUNT(J42:J43)&lt;2,"",IF(AND(J42=J38,J43=J39),"一致","差額 現金 "&amp;TEXT(J42-J38,"#,##0")&amp;" 円／通帳 "&amp;TEXT(J43-J39,"#,##0")&amp;" 円"))</f>
      </c>
      <c r="K44" s="29">
        <f>IF(COUNT(K42:K43)&lt;2,"",IF(AND(K42=K38,K43=K39),"一致","差額 現金 "&amp;TEXT(K42-K38,"#,##0")&amp;" 円／通帳 "&amp;TEXT(K43-K39,"#,##0")&amp;" 円"))</f>
      </c>
      <c r="L44" s="29">
        <f>IF(COUNT(L42:L43)&lt;2,"",IF(AND(L42=L38,L43=L39),"一致","差額 現金 "&amp;TEXT(L42-L38,"#,##0")&amp;" 円／通帳 "&amp;TEXT(L43-L39,"#,##0")&amp;" 円"))</f>
      </c>
      <c r="M44" s="29">
        <f>IF(COUNT(M42:M43)&lt;2,"",IF(AND(M42=M38,M43=M39),"一致","差額 現金 "&amp;TEXT(M42-M38,"#,##0")&amp;" 円／通帳 "&amp;TEXT(M43-M39,"#,##0")&amp;" 円"))</f>
      </c>
      <c r="N44" s="29">
        <f>IF(COUNT(N42:N43)&lt;2,"",IF(AND(N42=N38,N43=N39),"一致","差額 現金 "&amp;TEXT(N42-N38,"#,##0")&amp;" 円／通帳 "&amp;TEXT(N43-N39,"#,##0")&amp;" 円"))</f>
      </c>
      <c r="O44" s="30">
        <f>IF(COUNTIF(C44:N44,"一致")=0,"",COUNTIF(C44:N44,"一致")&amp;" か月 一致")</f>
      </c>
    </row>
    <row r="45" spans="1:15" x14ac:dyDescent="0.25">
      <c r="A45" s="28" t="s">
        <v>182</v>
      </c>
      <c r="O45">
        <f>""</f>
      </c>
    </row>
    <row r="46" spans="1:15" x14ac:dyDescent="0.25">
      <c r="A46" s="7" t="s">
        <v>183</v>
      </c>
      <c r="B46" s="19">
        <f>COUNTIFS('現金出納帳'!$B$7:$B$306,"",'現金出納帳'!$D$7:$D$306,"&lt;&gt;")+COUNTIFS('現金出納帳'!$B$7:$B$306,"",'現金出納帳'!$E$7:$E$306,"&lt;&gt;")+COUNTIFS('通帳出納帳'!$B$7:$B$306,"",'通帳出納帳'!$D$7:$D$306,"&lt;&gt;")+COUNTIFS('通帳出納帳'!$B$7:$B$306,"",'通帳出納帳'!$E$7:$E$306,"&lt;&gt;")</f>
      </c>
      <c r="C46" s="13">
        <f>IF(B46=0,"なし",B46&amp;" 行あります。出納帳の確認の列を見てください")</f>
      </c>
      <c r="O46">
        <f>""</f>
      </c>
    </row>
    <row r="47" spans="1:15" x14ac:dyDescent="0.25">
      <c r="A47" s="7" t="s">
        <v>184</v>
      </c>
      <c r="B47" s="19">
        <f>SUMPRODUCT(('現金出納帳'!$B$7:$B$306&lt;&gt;"")*(COUNTIF('最初に入れる'!$E$12:$E$37,'現金出納帳'!$B$7:$B$306)=0))+SUMPRODUCT(('通帳出納帳'!$B$7:$B$306&lt;&gt;"")*(COUNTIF('最初に入れる'!$E$12:$E$37,'通帳出納帳'!$B$7:$B$306)=0))</f>
      </c>
      <c r="C47" s="13">
        <f>IF(B47=0,"なし",B47&amp;" 行あります。科目を一覧から選び直してください（貼り付けた行に多い）")</f>
      </c>
      <c r="O47">
        <f>""</f>
      </c>
    </row>
    <row r="48" spans="1:15" x14ac:dyDescent="0.25">
      <c r="A48" s="7" t="s">
        <v>185</v>
      </c>
      <c r="B48" s="19">
        <f>(SUMIFS('現金出納帳'!$E$7:$E$306,'現金出納帳'!$B$7:$B$306,'最初に入れる'!$B$44)-SUMIFS('現金出納帳'!$D$7:$D$306,'現金出納帳'!$B$7:$B$306,'最初に入れる'!$B$44))-(SUMIFS('通帳出納帳'!$D$7:$D$306,'通帳出納帳'!$B$7:$B$306,'最初に入れる'!$B$44)-SUMIFS('通帳出納帳'!$E$7:$E$306,'通帳出納帳'!$B$7:$B$306,'最初に入れる'!$B$44))</f>
      </c>
      <c r="C48" s="13">
        <f>IF(B48=0,"一致","差額 "&amp;TEXT(B48,"#,##0")&amp;" 円。現金か通帳の片方にしか書いていない行があります")</f>
      </c>
      <c r="O48">
        <f>""</f>
      </c>
    </row>
    <row r="49" spans="1:15" x14ac:dyDescent="0.25">
      <c r="A49" s="7" t="s">
        <v>186</v>
      </c>
      <c r="B49" s="19">
        <f>COUNTIFS('現金出納帳'!$A$7:$A$306,"&lt;"&amp;$C$4)+COUNTIFS('現金出納帳'!$A$7:$A$306,"&gt;="&amp;EDATE($C$4,12))+COUNTIFS('通帳出納帳'!$A$7:$A$306,"&lt;"&amp;$C$4)+COUNTIFS('通帳出納帳'!$A$7:$A$306,"&gt;="&amp;EDATE($C$4,12))</f>
      </c>
      <c r="C49" s="13">
        <f>IF(B49=0,"なし",B49&amp;" 行あります。日付を確かめてください")</f>
      </c>
      <c r="O49">
        <f>""</f>
      </c>
    </row>
  </sheetData>
  <sheetProtection sheet="1" formatColumns="0"/>
  <dataValidations count="1">
    <dataValidation type="whole" operator="greaterThanOrEqual" allowBlank="1" showErrorMessage="1" errorTitle="金額" error="0 以上の整数（円）を入れてください" sqref="C42:N43">
      <formula1>0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K44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3" customWidth="1"/>
    <col min="3" max="3" width="14" customWidth="1"/>
    <col min="4" max="4" width="13" customWidth="1"/>
    <col min="5" max="5" width="11" customWidth="1"/>
    <col min="6" max="6" width="30" customWidth="1"/>
    <col min="7" max="7" width="3" customWidth="1"/>
    <col min="8" max="8" width="18" customWidth="1"/>
    <col min="9" max="9" width="13" customWidth="1"/>
    <col min="10" max="10" width="14" customWidth="1"/>
    <col min="11" max="11" width="13" customWidth="1"/>
  </cols>
  <sheetData>
    <row r="1" ht="26" customHeight="1" spans="1:1" x14ac:dyDescent="0.25">
      <c r="A1" s="1">
        <f>'最初に入れる'!B3&amp;" "&amp;'最初に入れる'!B4&amp;"年度 予算の進み具合"</f>
      </c>
    </row>
    <row r="3" spans="1:4" x14ac:dyDescent="0.25">
      <c r="A3" s="7" t="s">
        <v>187</v>
      </c>
      <c r="B3" s="31">
        <v>12</v>
      </c>
      <c r="C3" t="s">
        <v>188</v>
      </c>
      <c r="D3" s="32">
        <f>EDATE(DATE('最初に入れる'!$B$4,4,1),N(B4))</f>
      </c>
    </row>
    <row r="4" spans="1:2" x14ac:dyDescent="0.25">
      <c r="A4" s="7" t="s">
        <v>189</v>
      </c>
      <c r="B4" s="24">
        <f>IF(B3="","",MOD(B3-4,12)+1)</f>
      </c>
    </row>
    <row r="5" spans="1:2" x14ac:dyDescent="0.25">
      <c r="A5" s="7" t="s">
        <v>190</v>
      </c>
      <c r="B5" s="33">
        <f>IF(B4="","",B4/12)</f>
      </c>
    </row>
    <row r="6" spans="1:2" x14ac:dyDescent="0.25">
      <c r="A6" s="7" t="s">
        <v>191</v>
      </c>
      <c r="B6" s="7">
        <f>IF(B3="","",TEXT(DATE('最初に入れる'!$B$4,4,1),"m月d日")&amp;"から"&amp;TEXT(EDATE(DATE('最初に入れる'!$B$4,4,1),B4)-1,"m月d日")&amp;"まで")</f>
      </c>
    </row>
    <row r="8" ht="22" customHeight="1" spans="1:11" x14ac:dyDescent="0.25">
      <c r="A8" s="3" t="s">
        <v>122</v>
      </c>
      <c r="B8" s="3" t="s">
        <v>48</v>
      </c>
      <c r="C8" s="3" t="s">
        <v>192</v>
      </c>
      <c r="D8" s="3" t="s">
        <v>193</v>
      </c>
      <c r="E8" s="3" t="s">
        <v>194</v>
      </c>
      <c r="F8" s="3" t="s">
        <v>195</v>
      </c>
      <c r="H8" s="3" t="s">
        <v>59</v>
      </c>
      <c r="I8" s="3" t="s">
        <v>48</v>
      </c>
      <c r="J8" s="3" t="s">
        <v>192</v>
      </c>
      <c r="K8" s="3" t="s">
        <v>193</v>
      </c>
    </row>
    <row r="9" spans="1:11" x14ac:dyDescent="0.25">
      <c r="A9" s="28" t="s">
        <v>171</v>
      </c>
      <c r="H9" s="7" t="s">
        <v>62</v>
      </c>
      <c r="I9" s="11">
        <f>SUMIF('最初に入れる'!$D$26:$D$40,$H9,$B$23:$B$37)</f>
      </c>
      <c r="J9" s="11">
        <f>SUMIF('最初に入れる'!$D$26:$D$40,$H9,$C$23:$C$37)</f>
      </c>
      <c r="K9" s="19">
        <f>I9-J9</f>
      </c>
    </row>
    <row r="10" spans="1:11" x14ac:dyDescent="0.25">
      <c r="A10" s="7">
        <f>IF('最初に入れる'!A13="","",'最初に入れる'!A13)</f>
      </c>
      <c r="B10" s="11">
        <f>IF(A10="","",'最初に入れる'!B13)</f>
      </c>
      <c r="C10" s="11">
        <f>IF(A10="","",SUMIFS('現金出納帳'!$D$7:$D$306,'現金出納帳'!$B$7:$B$306,$A10,'現金出納帳'!$A$7:$A$306,"&lt;"&amp;$D$3)-SUMIFS('現金出納帳'!$E$7:$E$306,'現金出納帳'!$B$7:$B$306,$A10,'現金出納帳'!$A$7:$A$306,"&lt;"&amp;$D$3)+SUMIFS('通帳出納帳'!$D$7:$D$306,'通帳出納帳'!$B$7:$B$306,$A10,'通帳出納帳'!$A$7:$A$306,"&lt;"&amp;$D$3)-SUMIFS('通帳出納帳'!$E$7:$E$306,'通帳出納帳'!$B$7:$B$306,$A10,'通帳出納帳'!$A$7:$A$306,"&lt;"&amp;$D$3))</f>
      </c>
      <c r="D10" s="19">
        <f>IF(A10="","",N(B10)-C10)</f>
      </c>
      <c r="E10" s="33">
        <f>IF(OR(A10="",N(B10)=0),"",C10/B10)</f>
      </c>
      <c r="F10" s="7"/>
      <c r="H10" s="7" t="s">
        <v>71</v>
      </c>
      <c r="I10" s="11">
        <f>SUMIF('最初に入れる'!$D$26:$D$40,$H10,$B$23:$B$37)</f>
      </c>
      <c r="J10" s="11">
        <f>SUMIF('最初に入れる'!$D$26:$D$40,$H10,$C$23:$C$37)</f>
      </c>
      <c r="K10" s="19">
        <f>I10-J10</f>
      </c>
    </row>
    <row r="11" spans="1:11" x14ac:dyDescent="0.25">
      <c r="A11" s="7">
        <f>IF('最初に入れる'!A14="","",'最初に入れる'!A14)</f>
      </c>
      <c r="B11" s="11">
        <f>IF(A11="","",'最初に入れる'!B14)</f>
      </c>
      <c r="C11" s="11">
        <f>IF(A11="","",SUMIFS('現金出納帳'!$D$7:$D$306,'現金出納帳'!$B$7:$B$306,$A11,'現金出納帳'!$A$7:$A$306,"&lt;"&amp;$D$3)-SUMIFS('現金出納帳'!$E$7:$E$306,'現金出納帳'!$B$7:$B$306,$A11,'現金出納帳'!$A$7:$A$306,"&lt;"&amp;$D$3)+SUMIFS('通帳出納帳'!$D$7:$D$306,'通帳出納帳'!$B$7:$B$306,$A11,'通帳出納帳'!$A$7:$A$306,"&lt;"&amp;$D$3)-SUMIFS('通帳出納帳'!$E$7:$E$306,'通帳出納帳'!$B$7:$B$306,$A11,'通帳出納帳'!$A$7:$A$306,"&lt;"&amp;$D$3))</f>
      </c>
      <c r="D11" s="19">
        <f>IF(A11="","",N(B11)-C11)</f>
      </c>
      <c r="E11" s="33">
        <f>IF(OR(A11="",N(B11)=0),"",C11/B11)</f>
      </c>
      <c r="F11" s="7"/>
      <c r="H11" s="7" t="s">
        <v>80</v>
      </c>
      <c r="I11" s="11">
        <f>SUMIF('最初に入れる'!$D$26:$D$40,$H11,$B$23:$B$37)</f>
      </c>
      <c r="J11" s="11">
        <f>SUMIF('最初に入れる'!$D$26:$D$40,$H11,$C$23:$C$37)</f>
      </c>
      <c r="K11" s="19">
        <f>I11-J11</f>
      </c>
    </row>
    <row r="12" ht="30" customHeight="1" spans="1:11" x14ac:dyDescent="0.25">
      <c r="A12" s="7">
        <f>IF('最初に入れる'!A15="","",'最初に入れる'!A15)</f>
      </c>
      <c r="B12" s="11">
        <f>IF(A12="","",'最初に入れる'!B15)</f>
      </c>
      <c r="C12" s="11">
        <f>IF(A12="","",SUMIFS('現金出納帳'!$D$7:$D$306,'現金出納帳'!$B$7:$B$306,$A12,'現金出納帳'!$A$7:$A$306,"&lt;"&amp;$D$3)-SUMIFS('現金出納帳'!$E$7:$E$306,'現金出納帳'!$B$7:$B$306,$A12,'現金出納帳'!$A$7:$A$306,"&lt;"&amp;$D$3)+SUMIFS('通帳出納帳'!$D$7:$D$306,'通帳出納帳'!$B$7:$B$306,$A12,'通帳出納帳'!$A$7:$A$306,"&lt;"&amp;$D$3)-SUMIFS('通帳出納帳'!$E$7:$E$306,'通帳出納帳'!$B$7:$B$306,$A12,'通帳出納帳'!$A$7:$A$306,"&lt;"&amp;$D$3))</f>
      </c>
      <c r="D12" s="19">
        <f>IF(A12="","",N(B12)-C12)</f>
      </c>
      <c r="E12" s="33">
        <f>IF(OR(A12="",N(B12)=0),"",C12/B12)</f>
      </c>
      <c r="F12" s="7"/>
      <c r="H12" s="7" t="s">
        <v>196</v>
      </c>
      <c r="I12" s="24">
        <f>SUMPRODUCT(('最初に入れる'!$A$26:$A$40&lt;&gt;"")*('最初に入れる'!$D$26:$D$40=""))</f>
      </c>
      <c r="J12" s="17">
        <f>IF(I12=0,"なし",I12&amp;" 科目あります。最初に入れる の D 列を選んでください")</f>
      </c>
      <c r="K12" s="17"/>
    </row>
    <row r="13" spans="1:6" x14ac:dyDescent="0.25">
      <c r="A13" s="7">
        <f>IF('最初に入れる'!A16="","",'最初に入れる'!A16)</f>
      </c>
      <c r="B13" s="11">
        <f>IF(A13="","",'最初に入れる'!B16)</f>
      </c>
      <c r="C13" s="11">
        <f>IF(A13="","",SUMIFS('現金出納帳'!$D$7:$D$306,'現金出納帳'!$B$7:$B$306,$A13,'現金出納帳'!$A$7:$A$306,"&lt;"&amp;$D$3)-SUMIFS('現金出納帳'!$E$7:$E$306,'現金出納帳'!$B$7:$B$306,$A13,'現金出納帳'!$A$7:$A$306,"&lt;"&amp;$D$3)+SUMIFS('通帳出納帳'!$D$7:$D$306,'通帳出納帳'!$B$7:$B$306,$A13,'通帳出納帳'!$A$7:$A$306,"&lt;"&amp;$D$3)-SUMIFS('通帳出納帳'!$E$7:$E$306,'通帳出納帳'!$B$7:$B$306,$A13,'通帳出納帳'!$A$7:$A$306,"&lt;"&amp;$D$3))</f>
      </c>
      <c r="D13" s="19">
        <f>IF(A13="","",N(B13)-C13)</f>
      </c>
      <c r="E13" s="33">
        <f>IF(OR(A13="",N(B13)=0),"",C13/B13)</f>
      </c>
      <c r="F13" s="7"/>
    </row>
    <row r="14" spans="1:6" x14ac:dyDescent="0.25">
      <c r="A14" s="7">
        <f>IF('最初に入れる'!A17="","",'最初に入れる'!A17)</f>
      </c>
      <c r="B14" s="11">
        <f>IF(A14="","",'最初に入れる'!B17)</f>
      </c>
      <c r="C14" s="11">
        <f>IF(A14="","",SUMIFS('現金出納帳'!$D$7:$D$306,'現金出納帳'!$B$7:$B$306,$A14,'現金出納帳'!$A$7:$A$306,"&lt;"&amp;$D$3)-SUMIFS('現金出納帳'!$E$7:$E$306,'現金出納帳'!$B$7:$B$306,$A14,'現金出納帳'!$A$7:$A$306,"&lt;"&amp;$D$3)+SUMIFS('通帳出納帳'!$D$7:$D$306,'通帳出納帳'!$B$7:$B$306,$A14,'通帳出納帳'!$A$7:$A$306,"&lt;"&amp;$D$3)-SUMIFS('通帳出納帳'!$E$7:$E$306,'通帳出納帳'!$B$7:$B$306,$A14,'通帳出納帳'!$A$7:$A$306,"&lt;"&amp;$D$3))</f>
      </c>
      <c r="D14" s="19">
        <f>IF(A14="","",N(B14)-C14)</f>
      </c>
      <c r="E14" s="33">
        <f>IF(OR(A14="",N(B14)=0),"",C14/B14)</f>
      </c>
      <c r="F14" s="7"/>
    </row>
    <row r="15" spans="1:6" x14ac:dyDescent="0.25">
      <c r="A15" s="7">
        <f>IF('最初に入れる'!A18="","",'最初に入れる'!A18)</f>
      </c>
      <c r="B15" s="11">
        <f>IF(A15="","",'最初に入れる'!B18)</f>
      </c>
      <c r="C15" s="11">
        <f>IF(A15="","",SUMIFS('現金出納帳'!$D$7:$D$306,'現金出納帳'!$B$7:$B$306,$A15,'現金出納帳'!$A$7:$A$306,"&lt;"&amp;$D$3)-SUMIFS('現金出納帳'!$E$7:$E$306,'現金出納帳'!$B$7:$B$306,$A15,'現金出納帳'!$A$7:$A$306,"&lt;"&amp;$D$3)+SUMIFS('通帳出納帳'!$D$7:$D$306,'通帳出納帳'!$B$7:$B$306,$A15,'通帳出納帳'!$A$7:$A$306,"&lt;"&amp;$D$3)-SUMIFS('通帳出納帳'!$E$7:$E$306,'通帳出納帳'!$B$7:$B$306,$A15,'通帳出納帳'!$A$7:$A$306,"&lt;"&amp;$D$3))</f>
      </c>
      <c r="D15" s="19">
        <f>IF(A15="","",N(B15)-C15)</f>
      </c>
      <c r="E15" s="33">
        <f>IF(OR(A15="",N(B15)=0),"",C15/B15)</f>
      </c>
      <c r="F15" s="7"/>
    </row>
    <row r="16" spans="1:6" x14ac:dyDescent="0.25">
      <c r="A16" s="7">
        <f>IF('最初に入れる'!A19="","",'最初に入れる'!A19)</f>
      </c>
      <c r="B16" s="11">
        <f>IF(A16="","",'最初に入れる'!B19)</f>
      </c>
      <c r="C16" s="11">
        <f>IF(A16="","",SUMIFS('現金出納帳'!$D$7:$D$306,'現金出納帳'!$B$7:$B$306,$A16,'現金出納帳'!$A$7:$A$306,"&lt;"&amp;$D$3)-SUMIFS('現金出納帳'!$E$7:$E$306,'現金出納帳'!$B$7:$B$306,$A16,'現金出納帳'!$A$7:$A$306,"&lt;"&amp;$D$3)+SUMIFS('通帳出納帳'!$D$7:$D$306,'通帳出納帳'!$B$7:$B$306,$A16,'通帳出納帳'!$A$7:$A$306,"&lt;"&amp;$D$3)-SUMIFS('通帳出納帳'!$E$7:$E$306,'通帳出納帳'!$B$7:$B$306,$A16,'通帳出納帳'!$A$7:$A$306,"&lt;"&amp;$D$3))</f>
      </c>
      <c r="D16" s="19">
        <f>IF(A16="","",N(B16)-C16)</f>
      </c>
      <c r="E16" s="33">
        <f>IF(OR(A16="",N(B16)=0),"",C16/B16)</f>
      </c>
      <c r="F16" s="7"/>
    </row>
    <row r="17" spans="1:6" x14ac:dyDescent="0.25">
      <c r="A17" s="7">
        <f>IF('最初に入れる'!A20="","",'最初に入れる'!A20)</f>
      </c>
      <c r="B17" s="11">
        <f>IF(A17="","",'最初に入れる'!B20)</f>
      </c>
      <c r="C17" s="11">
        <f>IF(A17="","",SUMIFS('現金出納帳'!$D$7:$D$306,'現金出納帳'!$B$7:$B$306,$A17,'現金出納帳'!$A$7:$A$306,"&lt;"&amp;$D$3)-SUMIFS('現金出納帳'!$E$7:$E$306,'現金出納帳'!$B$7:$B$306,$A17,'現金出納帳'!$A$7:$A$306,"&lt;"&amp;$D$3)+SUMIFS('通帳出納帳'!$D$7:$D$306,'通帳出納帳'!$B$7:$B$306,$A17,'通帳出納帳'!$A$7:$A$306,"&lt;"&amp;$D$3)-SUMIFS('通帳出納帳'!$E$7:$E$306,'通帳出納帳'!$B$7:$B$306,$A17,'通帳出納帳'!$A$7:$A$306,"&lt;"&amp;$D$3))</f>
      </c>
      <c r="D17" s="19">
        <f>IF(A17="","",N(B17)-C17)</f>
      </c>
      <c r="E17" s="33">
        <f>IF(OR(A17="",N(B17)=0),"",C17/B17)</f>
      </c>
      <c r="F17" s="7"/>
    </row>
    <row r="18" spans="1:6" x14ac:dyDescent="0.25">
      <c r="A18" s="7">
        <f>IF('最初に入れる'!A21="","",'最初に入れる'!A21)</f>
      </c>
      <c r="B18" s="11">
        <f>IF(A18="","",'最初に入れる'!B21)</f>
      </c>
      <c r="C18" s="11">
        <f>IF(A18="","",SUMIFS('現金出納帳'!$D$7:$D$306,'現金出納帳'!$B$7:$B$306,$A18,'現金出納帳'!$A$7:$A$306,"&lt;"&amp;$D$3)-SUMIFS('現金出納帳'!$E$7:$E$306,'現金出納帳'!$B$7:$B$306,$A18,'現金出納帳'!$A$7:$A$306,"&lt;"&amp;$D$3)+SUMIFS('通帳出納帳'!$D$7:$D$306,'通帳出納帳'!$B$7:$B$306,$A18,'通帳出納帳'!$A$7:$A$306,"&lt;"&amp;$D$3)-SUMIFS('通帳出納帳'!$E$7:$E$306,'通帳出納帳'!$B$7:$B$306,$A18,'通帳出納帳'!$A$7:$A$306,"&lt;"&amp;$D$3))</f>
      </c>
      <c r="D18" s="19">
        <f>IF(A18="","",N(B18)-C18)</f>
      </c>
      <c r="E18" s="33">
        <f>IF(OR(A18="",N(B18)=0),"",C18/B18)</f>
      </c>
      <c r="F18" s="7"/>
    </row>
    <row r="19" spans="1:6" x14ac:dyDescent="0.25">
      <c r="A19" s="7">
        <f>IF('最初に入れる'!A22="","",'最初に入れる'!A22)</f>
      </c>
      <c r="B19" s="11">
        <f>IF(A19="","",'最初に入れる'!B22)</f>
      </c>
      <c r="C19" s="11">
        <f>IF(A19="","",SUMIFS('現金出納帳'!$D$7:$D$306,'現金出納帳'!$B$7:$B$306,$A19,'現金出納帳'!$A$7:$A$306,"&lt;"&amp;$D$3)-SUMIFS('現金出納帳'!$E$7:$E$306,'現金出納帳'!$B$7:$B$306,$A19,'現金出納帳'!$A$7:$A$306,"&lt;"&amp;$D$3)+SUMIFS('通帳出納帳'!$D$7:$D$306,'通帳出納帳'!$B$7:$B$306,$A19,'通帳出納帳'!$A$7:$A$306,"&lt;"&amp;$D$3)-SUMIFS('通帳出納帳'!$E$7:$E$306,'通帳出納帳'!$B$7:$B$306,$A19,'通帳出納帳'!$A$7:$A$306,"&lt;"&amp;$D$3))</f>
      </c>
      <c r="D19" s="19">
        <f>IF(A19="","",N(B19)-C19)</f>
      </c>
      <c r="E19" s="33">
        <f>IF(OR(A19="",N(B19)=0),"",C19/B19)</f>
      </c>
      <c r="F19" s="7"/>
    </row>
    <row r="20" spans="1:6" x14ac:dyDescent="0.25">
      <c r="A20" s="13" t="s">
        <v>172</v>
      </c>
      <c r="B20" s="14">
        <f>SUM(B10:B19)</f>
      </c>
      <c r="C20" s="14">
        <f>SUM(C10:C19)</f>
      </c>
      <c r="D20" s="22">
        <f>SUM(D10:D19)</f>
      </c>
      <c r="E20" s="34">
        <f>IF(B20=0,"",C20/B20)</f>
      </c>
      <c r="F20" s="7"/>
    </row>
    <row r="22" spans="1:1" x14ac:dyDescent="0.25">
      <c r="A22" s="28" t="s">
        <v>173</v>
      </c>
    </row>
    <row r="23" spans="1:6" x14ac:dyDescent="0.25">
      <c r="A23" s="7">
        <f>IF('最初に入れる'!A26="","",'最初に入れる'!A26)</f>
      </c>
      <c r="B23" s="11">
        <f>IF(A23="","",'最初に入れる'!B26)</f>
      </c>
      <c r="C23" s="11">
        <f>IF(A23="","",SUMIFS('現金出納帳'!$E$7:$E$306,'現金出納帳'!$B$7:$B$306,$A23,'現金出納帳'!$A$7:$A$306,"&lt;"&amp;$D$3)-SUMIFS('現金出納帳'!$D$7:$D$306,'現金出納帳'!$B$7:$B$306,$A23,'現金出納帳'!$A$7:$A$306,"&lt;"&amp;$D$3)+SUMIFS('通帳出納帳'!$E$7:$E$306,'通帳出納帳'!$B$7:$B$306,$A23,'通帳出納帳'!$A$7:$A$306,"&lt;"&amp;$D$3)-SUMIFS('通帳出納帳'!$D$7:$D$306,'通帳出納帳'!$B$7:$B$306,$A23,'通帳出納帳'!$A$7:$A$306,"&lt;"&amp;$D$3))</f>
      </c>
      <c r="D23" s="19">
        <f>IF(A23="","",N(B23)-C23)</f>
      </c>
      <c r="E23" s="33">
        <f>IF(OR(A23="",N(B23)=0),"",C23/B23)</f>
      </c>
      <c r="F23" s="26">
        <f>IF(A23="","",IF(N(B23)=0,IF(N(C23)&gt;0,"予算の無い科目で支出があります",""),IF(C23&gt;B23,"予算を超えました（"&amp;TEXT(C23-B23,"#,##0")&amp;" 円）",IF(C23=B23,"予算を使い切りました",IF(C23&gt;=B23*0.9,"予算の9割を超えました","")))))</f>
      </c>
    </row>
    <row r="24" spans="1:6" x14ac:dyDescent="0.25">
      <c r="A24" s="7">
        <f>IF('最初に入れる'!A27="","",'最初に入れる'!A27)</f>
      </c>
      <c r="B24" s="11">
        <f>IF(A24="","",'最初に入れる'!B27)</f>
      </c>
      <c r="C24" s="11">
        <f>IF(A24="","",SUMIFS('現金出納帳'!$E$7:$E$306,'現金出納帳'!$B$7:$B$306,$A24,'現金出納帳'!$A$7:$A$306,"&lt;"&amp;$D$3)-SUMIFS('現金出納帳'!$D$7:$D$306,'現金出納帳'!$B$7:$B$306,$A24,'現金出納帳'!$A$7:$A$306,"&lt;"&amp;$D$3)+SUMIFS('通帳出納帳'!$E$7:$E$306,'通帳出納帳'!$B$7:$B$306,$A24,'通帳出納帳'!$A$7:$A$306,"&lt;"&amp;$D$3)-SUMIFS('通帳出納帳'!$D$7:$D$306,'通帳出納帳'!$B$7:$B$306,$A24,'通帳出納帳'!$A$7:$A$306,"&lt;"&amp;$D$3))</f>
      </c>
      <c r="D24" s="19">
        <f>IF(A24="","",N(B24)-C24)</f>
      </c>
      <c r="E24" s="33">
        <f>IF(OR(A24="",N(B24)=0),"",C24/B24)</f>
      </c>
      <c r="F24" s="26">
        <f>IF(A24="","",IF(N(B24)=0,IF(N(C24)&gt;0,"予算の無い科目で支出があります",""),IF(C24&gt;B24,"予算を超えました（"&amp;TEXT(C24-B24,"#,##0")&amp;" 円）",IF(C24=B24,"予算を使い切りました",IF(C24&gt;=B24*0.9,"予算の9割を超えました","")))))</f>
      </c>
    </row>
    <row r="25" spans="1:6" x14ac:dyDescent="0.25">
      <c r="A25" s="7">
        <f>IF('最初に入れる'!A28="","",'最初に入れる'!A28)</f>
      </c>
      <c r="B25" s="11">
        <f>IF(A25="","",'最初に入れる'!B28)</f>
      </c>
      <c r="C25" s="11">
        <f>IF(A25="","",SUMIFS('現金出納帳'!$E$7:$E$306,'現金出納帳'!$B$7:$B$306,$A25,'現金出納帳'!$A$7:$A$306,"&lt;"&amp;$D$3)-SUMIFS('現金出納帳'!$D$7:$D$306,'現金出納帳'!$B$7:$B$306,$A25,'現金出納帳'!$A$7:$A$306,"&lt;"&amp;$D$3)+SUMIFS('通帳出納帳'!$E$7:$E$306,'通帳出納帳'!$B$7:$B$306,$A25,'通帳出納帳'!$A$7:$A$306,"&lt;"&amp;$D$3)-SUMIFS('通帳出納帳'!$D$7:$D$306,'通帳出納帳'!$B$7:$B$306,$A25,'通帳出納帳'!$A$7:$A$306,"&lt;"&amp;$D$3))</f>
      </c>
      <c r="D25" s="19">
        <f>IF(A25="","",N(B25)-C25)</f>
      </c>
      <c r="E25" s="33">
        <f>IF(OR(A25="",N(B25)=0),"",C25/B25)</f>
      </c>
      <c r="F25" s="26">
        <f>IF(A25="","",IF(N(B25)=0,IF(N(C25)&gt;0,"予算の無い科目で支出があります",""),IF(C25&gt;B25,"予算を超えました（"&amp;TEXT(C25-B25,"#,##0")&amp;" 円）",IF(C25=B25,"予算を使い切りました",IF(C25&gt;=B25*0.9,"予算の9割を超えました","")))))</f>
      </c>
    </row>
    <row r="26" spans="1:6" x14ac:dyDescent="0.25">
      <c r="A26" s="7">
        <f>IF('最初に入れる'!A29="","",'最初に入れる'!A29)</f>
      </c>
      <c r="B26" s="11">
        <f>IF(A26="","",'最初に入れる'!B29)</f>
      </c>
      <c r="C26" s="11">
        <f>IF(A26="","",SUMIFS('現金出納帳'!$E$7:$E$306,'現金出納帳'!$B$7:$B$306,$A26,'現金出納帳'!$A$7:$A$306,"&lt;"&amp;$D$3)-SUMIFS('現金出納帳'!$D$7:$D$306,'現金出納帳'!$B$7:$B$306,$A26,'現金出納帳'!$A$7:$A$306,"&lt;"&amp;$D$3)+SUMIFS('通帳出納帳'!$E$7:$E$306,'通帳出納帳'!$B$7:$B$306,$A26,'通帳出納帳'!$A$7:$A$306,"&lt;"&amp;$D$3)-SUMIFS('通帳出納帳'!$D$7:$D$306,'通帳出納帳'!$B$7:$B$306,$A26,'通帳出納帳'!$A$7:$A$306,"&lt;"&amp;$D$3))</f>
      </c>
      <c r="D26" s="19">
        <f>IF(A26="","",N(B26)-C26)</f>
      </c>
      <c r="E26" s="33">
        <f>IF(OR(A26="",N(B26)=0),"",C26/B26)</f>
      </c>
      <c r="F26" s="26">
        <f>IF(A26="","",IF(N(B26)=0,IF(N(C26)&gt;0,"予算の無い科目で支出があります",""),IF(C26&gt;B26,"予算を超えました（"&amp;TEXT(C26-B26,"#,##0")&amp;" 円）",IF(C26=B26,"予算を使い切りました",IF(C26&gt;=B26*0.9,"予算の9割を超えました","")))))</f>
      </c>
    </row>
    <row r="27" spans="1:6" x14ac:dyDescent="0.25">
      <c r="A27" s="7">
        <f>IF('最初に入れる'!A30="","",'最初に入れる'!A30)</f>
      </c>
      <c r="B27" s="11">
        <f>IF(A27="","",'最初に入れる'!B30)</f>
      </c>
      <c r="C27" s="11">
        <f>IF(A27="","",SUMIFS('現金出納帳'!$E$7:$E$306,'現金出納帳'!$B$7:$B$306,$A27,'現金出納帳'!$A$7:$A$306,"&lt;"&amp;$D$3)-SUMIFS('現金出納帳'!$D$7:$D$306,'現金出納帳'!$B$7:$B$306,$A27,'現金出納帳'!$A$7:$A$306,"&lt;"&amp;$D$3)+SUMIFS('通帳出納帳'!$E$7:$E$306,'通帳出納帳'!$B$7:$B$306,$A27,'通帳出納帳'!$A$7:$A$306,"&lt;"&amp;$D$3)-SUMIFS('通帳出納帳'!$D$7:$D$306,'通帳出納帳'!$B$7:$B$306,$A27,'通帳出納帳'!$A$7:$A$306,"&lt;"&amp;$D$3))</f>
      </c>
      <c r="D27" s="19">
        <f>IF(A27="","",N(B27)-C27)</f>
      </c>
      <c r="E27" s="33">
        <f>IF(OR(A27="",N(B27)=0),"",C27/B27)</f>
      </c>
      <c r="F27" s="26">
        <f>IF(A27="","",IF(N(B27)=0,IF(N(C27)&gt;0,"予算の無い科目で支出があります",""),IF(C27&gt;B27,"予算を超えました（"&amp;TEXT(C27-B27,"#,##0")&amp;" 円）",IF(C27=B27,"予算を使い切りました",IF(C27&gt;=B27*0.9,"予算の9割を超えました","")))))</f>
      </c>
    </row>
    <row r="28" spans="1:6" x14ac:dyDescent="0.25">
      <c r="A28" s="7">
        <f>IF('最初に入れる'!A31="","",'最初に入れる'!A31)</f>
      </c>
      <c r="B28" s="11">
        <f>IF(A28="","",'最初に入れる'!B31)</f>
      </c>
      <c r="C28" s="11">
        <f>IF(A28="","",SUMIFS('現金出納帳'!$E$7:$E$306,'現金出納帳'!$B$7:$B$306,$A28,'現金出納帳'!$A$7:$A$306,"&lt;"&amp;$D$3)-SUMIFS('現金出納帳'!$D$7:$D$306,'現金出納帳'!$B$7:$B$306,$A28,'現金出納帳'!$A$7:$A$306,"&lt;"&amp;$D$3)+SUMIFS('通帳出納帳'!$E$7:$E$306,'通帳出納帳'!$B$7:$B$306,$A28,'通帳出納帳'!$A$7:$A$306,"&lt;"&amp;$D$3)-SUMIFS('通帳出納帳'!$D$7:$D$306,'通帳出納帳'!$B$7:$B$306,$A28,'通帳出納帳'!$A$7:$A$306,"&lt;"&amp;$D$3))</f>
      </c>
      <c r="D28" s="19">
        <f>IF(A28="","",N(B28)-C28)</f>
      </c>
      <c r="E28" s="33">
        <f>IF(OR(A28="",N(B28)=0),"",C28/B28)</f>
      </c>
      <c r="F28" s="26">
        <f>IF(A28="","",IF(N(B28)=0,IF(N(C28)&gt;0,"予算の無い科目で支出があります",""),IF(C28&gt;B28,"予算を超えました（"&amp;TEXT(C28-B28,"#,##0")&amp;" 円）",IF(C28=B28,"予算を使い切りました",IF(C28&gt;=B28*0.9,"予算の9割を超えました","")))))</f>
      </c>
    </row>
    <row r="29" spans="1:6" x14ac:dyDescent="0.25">
      <c r="A29" s="7">
        <f>IF('最初に入れる'!A32="","",'最初に入れる'!A32)</f>
      </c>
      <c r="B29" s="11">
        <f>IF(A29="","",'最初に入れる'!B32)</f>
      </c>
      <c r="C29" s="11">
        <f>IF(A29="","",SUMIFS('現金出納帳'!$E$7:$E$306,'現金出納帳'!$B$7:$B$306,$A29,'現金出納帳'!$A$7:$A$306,"&lt;"&amp;$D$3)-SUMIFS('現金出納帳'!$D$7:$D$306,'現金出納帳'!$B$7:$B$306,$A29,'現金出納帳'!$A$7:$A$306,"&lt;"&amp;$D$3)+SUMIFS('通帳出納帳'!$E$7:$E$306,'通帳出納帳'!$B$7:$B$306,$A29,'通帳出納帳'!$A$7:$A$306,"&lt;"&amp;$D$3)-SUMIFS('通帳出納帳'!$D$7:$D$306,'通帳出納帳'!$B$7:$B$306,$A29,'通帳出納帳'!$A$7:$A$306,"&lt;"&amp;$D$3))</f>
      </c>
      <c r="D29" s="19">
        <f>IF(A29="","",N(B29)-C29)</f>
      </c>
      <c r="E29" s="33">
        <f>IF(OR(A29="",N(B29)=0),"",C29/B29)</f>
      </c>
      <c r="F29" s="26">
        <f>IF(A29="","",IF(N(B29)=0,IF(N(C29)&gt;0,"予算の無い科目で支出があります",""),IF(C29&gt;B29,"予算を超えました（"&amp;TEXT(C29-B29,"#,##0")&amp;" 円）",IF(C29=B29,"予算を使い切りました",IF(C29&gt;=B29*0.9,"予算の9割を超えました","")))))</f>
      </c>
    </row>
    <row r="30" spans="1:6" x14ac:dyDescent="0.25">
      <c r="A30" s="7">
        <f>IF('最初に入れる'!A33="","",'最初に入れる'!A33)</f>
      </c>
      <c r="B30" s="11">
        <f>IF(A30="","",'最初に入れる'!B33)</f>
      </c>
      <c r="C30" s="11">
        <f>IF(A30="","",SUMIFS('現金出納帳'!$E$7:$E$306,'現金出納帳'!$B$7:$B$306,$A30,'現金出納帳'!$A$7:$A$306,"&lt;"&amp;$D$3)-SUMIFS('現金出納帳'!$D$7:$D$306,'現金出納帳'!$B$7:$B$306,$A30,'現金出納帳'!$A$7:$A$306,"&lt;"&amp;$D$3)+SUMIFS('通帳出納帳'!$E$7:$E$306,'通帳出納帳'!$B$7:$B$306,$A30,'通帳出納帳'!$A$7:$A$306,"&lt;"&amp;$D$3)-SUMIFS('通帳出納帳'!$D$7:$D$306,'通帳出納帳'!$B$7:$B$306,$A30,'通帳出納帳'!$A$7:$A$306,"&lt;"&amp;$D$3))</f>
      </c>
      <c r="D30" s="19">
        <f>IF(A30="","",N(B30)-C30)</f>
      </c>
      <c r="E30" s="33">
        <f>IF(OR(A30="",N(B30)=0),"",C30/B30)</f>
      </c>
      <c r="F30" s="26">
        <f>IF(A30="","",IF(N(B30)=0,IF(N(C30)&gt;0,"予算の無い科目で支出があります",""),IF(C30&gt;B30,"予算を超えました（"&amp;TEXT(C30-B30,"#,##0")&amp;" 円）",IF(C30=B30,"予算を使い切りました",IF(C30&gt;=B30*0.9,"予算の9割を超えました","")))))</f>
      </c>
    </row>
    <row r="31" spans="1:6" x14ac:dyDescent="0.25">
      <c r="A31" s="7">
        <f>IF('最初に入れる'!A34="","",'最初に入れる'!A34)</f>
      </c>
      <c r="B31" s="11">
        <f>IF(A31="","",'最初に入れる'!B34)</f>
      </c>
      <c r="C31" s="11">
        <f>IF(A31="","",SUMIFS('現金出納帳'!$E$7:$E$306,'現金出納帳'!$B$7:$B$306,$A31,'現金出納帳'!$A$7:$A$306,"&lt;"&amp;$D$3)-SUMIFS('現金出納帳'!$D$7:$D$306,'現金出納帳'!$B$7:$B$306,$A31,'現金出納帳'!$A$7:$A$306,"&lt;"&amp;$D$3)+SUMIFS('通帳出納帳'!$E$7:$E$306,'通帳出納帳'!$B$7:$B$306,$A31,'通帳出納帳'!$A$7:$A$306,"&lt;"&amp;$D$3)-SUMIFS('通帳出納帳'!$D$7:$D$306,'通帳出納帳'!$B$7:$B$306,$A31,'通帳出納帳'!$A$7:$A$306,"&lt;"&amp;$D$3))</f>
      </c>
      <c r="D31" s="19">
        <f>IF(A31="","",N(B31)-C31)</f>
      </c>
      <c r="E31" s="33">
        <f>IF(OR(A31="",N(B31)=0),"",C31/B31)</f>
      </c>
      <c r="F31" s="26">
        <f>IF(A31="","",IF(N(B31)=0,IF(N(C31)&gt;0,"予算の無い科目で支出があります",""),IF(C31&gt;B31,"予算を超えました（"&amp;TEXT(C31-B31,"#,##0")&amp;" 円）",IF(C31=B31,"予算を使い切りました",IF(C31&gt;=B31*0.9,"予算の9割を超えました","")))))</f>
      </c>
    </row>
    <row r="32" spans="1:6" x14ac:dyDescent="0.25">
      <c r="A32" s="7">
        <f>IF('最初に入れる'!A35="","",'最初に入れる'!A35)</f>
      </c>
      <c r="B32" s="11">
        <f>IF(A32="","",'最初に入れる'!B35)</f>
      </c>
      <c r="C32" s="11">
        <f>IF(A32="","",SUMIFS('現金出納帳'!$E$7:$E$306,'現金出納帳'!$B$7:$B$306,$A32,'現金出納帳'!$A$7:$A$306,"&lt;"&amp;$D$3)-SUMIFS('現金出納帳'!$D$7:$D$306,'現金出納帳'!$B$7:$B$306,$A32,'現金出納帳'!$A$7:$A$306,"&lt;"&amp;$D$3)+SUMIFS('通帳出納帳'!$E$7:$E$306,'通帳出納帳'!$B$7:$B$306,$A32,'通帳出納帳'!$A$7:$A$306,"&lt;"&amp;$D$3)-SUMIFS('通帳出納帳'!$D$7:$D$306,'通帳出納帳'!$B$7:$B$306,$A32,'通帳出納帳'!$A$7:$A$306,"&lt;"&amp;$D$3))</f>
      </c>
      <c r="D32" s="19">
        <f>IF(A32="","",N(B32)-C32)</f>
      </c>
      <c r="E32" s="33">
        <f>IF(OR(A32="",N(B32)=0),"",C32/B32)</f>
      </c>
      <c r="F32" s="26">
        <f>IF(A32="","",IF(N(B32)=0,IF(N(C32)&gt;0,"予算の無い科目で支出があります",""),IF(C32&gt;B32,"予算を超えました（"&amp;TEXT(C32-B32,"#,##0")&amp;" 円）",IF(C32=B32,"予算を使い切りました",IF(C32&gt;=B32*0.9,"予算の9割を超えました","")))))</f>
      </c>
    </row>
    <row r="33" spans="1:6" x14ac:dyDescent="0.25">
      <c r="A33" s="7">
        <f>IF('最初に入れる'!A36="","",'最初に入れる'!A36)</f>
      </c>
      <c r="B33" s="11">
        <f>IF(A33="","",'最初に入れる'!B36)</f>
      </c>
      <c r="C33" s="11">
        <f>IF(A33="","",SUMIFS('現金出納帳'!$E$7:$E$306,'現金出納帳'!$B$7:$B$306,$A33,'現金出納帳'!$A$7:$A$306,"&lt;"&amp;$D$3)-SUMIFS('現金出納帳'!$D$7:$D$306,'現金出納帳'!$B$7:$B$306,$A33,'現金出納帳'!$A$7:$A$306,"&lt;"&amp;$D$3)+SUMIFS('通帳出納帳'!$E$7:$E$306,'通帳出納帳'!$B$7:$B$306,$A33,'通帳出納帳'!$A$7:$A$306,"&lt;"&amp;$D$3)-SUMIFS('通帳出納帳'!$D$7:$D$306,'通帳出納帳'!$B$7:$B$306,$A33,'通帳出納帳'!$A$7:$A$306,"&lt;"&amp;$D$3))</f>
      </c>
      <c r="D33" s="19">
        <f>IF(A33="","",N(B33)-C33)</f>
      </c>
      <c r="E33" s="33">
        <f>IF(OR(A33="",N(B33)=0),"",C33/B33)</f>
      </c>
      <c r="F33" s="26">
        <f>IF(A33="","",IF(N(B33)=0,IF(N(C33)&gt;0,"予算の無い科目で支出があります",""),IF(C33&gt;B33,"予算を超えました（"&amp;TEXT(C33-B33,"#,##0")&amp;" 円）",IF(C33=B33,"予算を使い切りました",IF(C33&gt;=B33*0.9,"予算の9割を超えました","")))))</f>
      </c>
    </row>
    <row r="34" spans="1:6" x14ac:dyDescent="0.25">
      <c r="A34" s="7">
        <f>IF('最初に入れる'!A37="","",'最初に入れる'!A37)</f>
      </c>
      <c r="B34" s="11">
        <f>IF(A34="","",'最初に入れる'!B37)</f>
      </c>
      <c r="C34" s="11">
        <f>IF(A34="","",SUMIFS('現金出納帳'!$E$7:$E$306,'現金出納帳'!$B$7:$B$306,$A34,'現金出納帳'!$A$7:$A$306,"&lt;"&amp;$D$3)-SUMIFS('現金出納帳'!$D$7:$D$306,'現金出納帳'!$B$7:$B$306,$A34,'現金出納帳'!$A$7:$A$306,"&lt;"&amp;$D$3)+SUMIFS('通帳出納帳'!$E$7:$E$306,'通帳出納帳'!$B$7:$B$306,$A34,'通帳出納帳'!$A$7:$A$306,"&lt;"&amp;$D$3)-SUMIFS('通帳出納帳'!$D$7:$D$306,'通帳出納帳'!$B$7:$B$306,$A34,'通帳出納帳'!$A$7:$A$306,"&lt;"&amp;$D$3))</f>
      </c>
      <c r="D34" s="19">
        <f>IF(A34="","",N(B34)-C34)</f>
      </c>
      <c r="E34" s="33">
        <f>IF(OR(A34="",N(B34)=0),"",C34/B34)</f>
      </c>
      <c r="F34" s="26">
        <f>IF(A34="","",IF(N(B34)=0,IF(N(C34)&gt;0,"予算の無い科目で支出があります",""),IF(C34&gt;B34,"予算を超えました（"&amp;TEXT(C34-B34,"#,##0")&amp;" 円）",IF(C34=B34,"予算を使い切りました",IF(C34&gt;=B34*0.9,"予算の9割を超えました","")))))</f>
      </c>
    </row>
    <row r="35" spans="1:6" x14ac:dyDescent="0.25">
      <c r="A35" s="7">
        <f>IF('最初に入れる'!A38="","",'最初に入れる'!A38)</f>
      </c>
      <c r="B35" s="11">
        <f>IF(A35="","",'最初に入れる'!B38)</f>
      </c>
      <c r="C35" s="11">
        <f>IF(A35="","",SUMIFS('現金出納帳'!$E$7:$E$306,'現金出納帳'!$B$7:$B$306,$A35,'現金出納帳'!$A$7:$A$306,"&lt;"&amp;$D$3)-SUMIFS('現金出納帳'!$D$7:$D$306,'現金出納帳'!$B$7:$B$306,$A35,'現金出納帳'!$A$7:$A$306,"&lt;"&amp;$D$3)+SUMIFS('通帳出納帳'!$E$7:$E$306,'通帳出納帳'!$B$7:$B$306,$A35,'通帳出納帳'!$A$7:$A$306,"&lt;"&amp;$D$3)-SUMIFS('通帳出納帳'!$D$7:$D$306,'通帳出納帳'!$B$7:$B$306,$A35,'通帳出納帳'!$A$7:$A$306,"&lt;"&amp;$D$3))</f>
      </c>
      <c r="D35" s="19">
        <f>IF(A35="","",N(B35)-C35)</f>
      </c>
      <c r="E35" s="33">
        <f>IF(OR(A35="",N(B35)=0),"",C35/B35)</f>
      </c>
      <c r="F35" s="26">
        <f>IF(A35="","",IF(N(B35)=0,IF(N(C35)&gt;0,"予算の無い科目で支出があります",""),IF(C35&gt;B35,"予算を超えました（"&amp;TEXT(C35-B35,"#,##0")&amp;" 円）",IF(C35=B35,"予算を使い切りました",IF(C35&gt;=B35*0.9,"予算の9割を超えました","")))))</f>
      </c>
    </row>
    <row r="36" spans="1:6" x14ac:dyDescent="0.25">
      <c r="A36" s="7">
        <f>IF('最初に入れる'!A39="","",'最初に入れる'!A39)</f>
      </c>
      <c r="B36" s="11">
        <f>IF(A36="","",'最初に入れる'!B39)</f>
      </c>
      <c r="C36" s="11">
        <f>IF(A36="","",SUMIFS('現金出納帳'!$E$7:$E$306,'現金出納帳'!$B$7:$B$306,$A36,'現金出納帳'!$A$7:$A$306,"&lt;"&amp;$D$3)-SUMIFS('現金出納帳'!$D$7:$D$306,'現金出納帳'!$B$7:$B$306,$A36,'現金出納帳'!$A$7:$A$306,"&lt;"&amp;$D$3)+SUMIFS('通帳出納帳'!$E$7:$E$306,'通帳出納帳'!$B$7:$B$306,$A36,'通帳出納帳'!$A$7:$A$306,"&lt;"&amp;$D$3)-SUMIFS('通帳出納帳'!$D$7:$D$306,'通帳出納帳'!$B$7:$B$306,$A36,'通帳出納帳'!$A$7:$A$306,"&lt;"&amp;$D$3))</f>
      </c>
      <c r="D36" s="19">
        <f>IF(A36="","",N(B36)-C36)</f>
      </c>
      <c r="E36" s="33">
        <f>IF(OR(A36="",N(B36)=0),"",C36/B36)</f>
      </c>
      <c r="F36" s="26">
        <f>IF(A36="","",IF(N(B36)=0,IF(N(C36)&gt;0,"予算の無い科目で支出があります",""),IF(C36&gt;B36,"予算を超えました（"&amp;TEXT(C36-B36,"#,##0")&amp;" 円）",IF(C36=B36,"予算を使い切りました",IF(C36&gt;=B36*0.9,"予算の9割を超えました","")))))</f>
      </c>
    </row>
    <row r="37" spans="1:6" x14ac:dyDescent="0.25">
      <c r="A37" s="7">
        <f>IF('最初に入れる'!A40="","",'最初に入れる'!A40)</f>
      </c>
      <c r="B37" s="11">
        <f>IF(A37="","",'最初に入れる'!B40)</f>
      </c>
      <c r="C37" s="11">
        <f>IF(A37="","",SUMIFS('現金出納帳'!$E$7:$E$306,'現金出納帳'!$B$7:$B$306,$A37,'現金出納帳'!$A$7:$A$306,"&lt;"&amp;$D$3)-SUMIFS('現金出納帳'!$D$7:$D$306,'現金出納帳'!$B$7:$B$306,$A37,'現金出納帳'!$A$7:$A$306,"&lt;"&amp;$D$3)+SUMIFS('通帳出納帳'!$E$7:$E$306,'通帳出納帳'!$B$7:$B$306,$A37,'通帳出納帳'!$A$7:$A$306,"&lt;"&amp;$D$3)-SUMIFS('通帳出納帳'!$D$7:$D$306,'通帳出納帳'!$B$7:$B$306,$A37,'通帳出納帳'!$A$7:$A$306,"&lt;"&amp;$D$3))</f>
      </c>
      <c r="D37" s="19">
        <f>IF(A37="","",N(B37)-C37)</f>
      </c>
      <c r="E37" s="33">
        <f>IF(OR(A37="",N(B37)=0),"",C37/B37)</f>
      </c>
      <c r="F37" s="26">
        <f>IF(A37="","",IF(N(B37)=0,IF(N(C37)&gt;0,"予算の無い科目で支出があります",""),IF(C37&gt;B37,"予算を超えました（"&amp;TEXT(C37-B37,"#,##0")&amp;" 円）",IF(C37=B37,"予算を使い切りました",IF(C37&gt;=B37*0.9,"予算の9割を超えました","")))))</f>
      </c>
    </row>
    <row r="38" spans="1:6" x14ac:dyDescent="0.25">
      <c r="A38" s="13" t="s">
        <v>174</v>
      </c>
      <c r="B38" s="14">
        <f>SUM(B23:B37)</f>
      </c>
      <c r="C38" s="14">
        <f>SUM(C23:C37)</f>
      </c>
      <c r="D38" s="22">
        <f>SUM(D23:D37)</f>
      </c>
      <c r="E38" s="34">
        <f>IF(B38=0,"",C38/B38)</f>
      </c>
      <c r="F38" s="7"/>
    </row>
    <row r="40" spans="1:3" x14ac:dyDescent="0.25">
      <c r="A40" s="7" t="s">
        <v>197</v>
      </c>
      <c r="C40" s="11">
        <f>N('最初に入れる'!$B$6)+SUMIFS('現金出納帳'!$D$7:$D$306,'現金出納帳'!$A$7:$A$306,"&lt;"&amp;$D$3)-SUMIFS('現金出納帳'!$E$7:$E$306,'現金出納帳'!$A$7:$A$306,"&lt;"&amp;$D$3)</f>
      </c>
    </row>
    <row r="41" spans="1:3" x14ac:dyDescent="0.25">
      <c r="A41" s="7" t="s">
        <v>198</v>
      </c>
      <c r="C41" s="11">
        <f>N('最初に入れる'!$B$7)+SUMIFS('通帳出納帳'!$D$7:$D$306,'通帳出納帳'!$A$7:$A$306,"&lt;"&amp;$D$3)-SUMIFS('通帳出納帳'!$E$7:$E$306,'通帳出納帳'!$A$7:$A$306,"&lt;"&amp;$D$3)</f>
      </c>
    </row>
    <row r="42" spans="1:3" x14ac:dyDescent="0.25">
      <c r="A42" s="13" t="s">
        <v>199</v>
      </c>
      <c r="C42" s="14">
        <f>C40+C41</f>
      </c>
    </row>
    <row r="44" ht="48" customHeight="1" spans="1:6" x14ac:dyDescent="0.25">
      <c r="A44" s="35" t="s">
        <v>200</v>
      </c>
      <c r="B44" s="35"/>
      <c r="C44" s="35"/>
      <c r="D44" s="35"/>
      <c r="E44" s="35"/>
      <c r="F44" s="35"/>
    </row>
  </sheetData>
  <sheetProtection sheet="1" formatColumns="0"/>
  <mergeCells count="2">
    <mergeCell ref="J12:K12"/>
    <mergeCell ref="A44:F44"/>
  </mergeCells>
  <dataValidations count="1">
    <dataValidation type="list" allowBlank="1" showErrorMessage="1" errorTitle="月" error="4〜12、1〜3 の数字を一覧から選んでください" sqref="B3">
      <formula1>"4,5,6,7,8,9,10,11,12,1,2,3"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E5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4" width="14" customWidth="1"/>
    <col min="5" max="5" width="34" customWidth="1"/>
  </cols>
  <sheetData>
    <row r="1" ht="26" customHeight="1" spans="1:5" x14ac:dyDescent="0.25">
      <c r="A1" s="36">
        <f>'最初に入れる'!$B$4&amp;"年度 "&amp;'最初に入れる'!$B$3&amp;" 決算報告書"</f>
      </c>
      <c r="B1" s="36"/>
      <c r="C1" s="36"/>
      <c r="D1" s="36"/>
      <c r="E1" s="36"/>
    </row>
    <row r="2" spans="1:5" x14ac:dyDescent="0.25">
      <c r="A2" s="37">
        <f>'最初に入れる'!B5</f>
      </c>
      <c r="B2" s="37"/>
      <c r="C2" s="37"/>
      <c r="D2" s="37"/>
      <c r="E2" s="37"/>
    </row>
    <row r="4" spans="1:1" x14ac:dyDescent="0.25">
      <c r="A4" s="28" t="s">
        <v>201</v>
      </c>
    </row>
    <row r="5" spans="1:5" x14ac:dyDescent="0.25">
      <c r="A5" s="3" t="s">
        <v>122</v>
      </c>
      <c r="B5" s="3" t="s">
        <v>48</v>
      </c>
      <c r="C5" s="3" t="s">
        <v>202</v>
      </c>
      <c r="D5" s="3" t="s">
        <v>203</v>
      </c>
      <c r="E5" s="3" t="s">
        <v>204</v>
      </c>
    </row>
    <row r="6" spans="1:5" x14ac:dyDescent="0.25">
      <c r="A6" s="7" t="s">
        <v>51</v>
      </c>
      <c r="B6" s="11">
        <f>'最初に入れる'!B12</f>
      </c>
      <c r="C6" s="11">
        <f>'最初に入れる'!B8</f>
      </c>
      <c r="D6" s="19">
        <f>C6-B6</f>
      </c>
      <c r="E6" s="38"/>
    </row>
    <row r="7" spans="1:5" x14ac:dyDescent="0.25">
      <c r="A7" s="7">
        <f>'月別集計'!A7</f>
      </c>
      <c r="B7" s="11">
        <f>'月別集計'!B7</f>
      </c>
      <c r="C7" s="11">
        <f>IF(A7="","",'月別集計'!O7)</f>
      </c>
      <c r="D7" s="19">
        <f>IF(A7="","",N(C7)-N(B7))</f>
      </c>
      <c r="E7" s="38" t="s">
        <v>205</v>
      </c>
    </row>
    <row r="8" spans="1:5" x14ac:dyDescent="0.25">
      <c r="A8" s="7">
        <f>'月別集計'!A8</f>
      </c>
      <c r="B8" s="11">
        <f>'月別集計'!B8</f>
      </c>
      <c r="C8" s="11">
        <f>IF(A8="","",'月別集計'!O8)</f>
      </c>
      <c r="D8" s="19">
        <f>IF(A8="","",N(C8)-N(B8))</f>
      </c>
      <c r="E8" s="38" t="s">
        <v>153</v>
      </c>
    </row>
    <row r="9" spans="1:5" x14ac:dyDescent="0.25">
      <c r="A9" s="7">
        <f>'月別集計'!A9</f>
      </c>
      <c r="B9" s="11">
        <f>'月別集計'!B9</f>
      </c>
      <c r="C9" s="11">
        <f>IF(A9="","",'月別集計'!O9)</f>
      </c>
      <c r="D9" s="19">
        <f>IF(A9="","",N(C9)-N(B9))</f>
      </c>
      <c r="E9" s="38"/>
    </row>
    <row r="10" spans="1:5" x14ac:dyDescent="0.25">
      <c r="A10" s="7">
        <f>'月別集計'!A10</f>
      </c>
      <c r="B10" s="11">
        <f>'月別集計'!B10</f>
      </c>
      <c r="C10" s="11">
        <f>IF(A10="","",'月別集計'!O10)</f>
      </c>
      <c r="D10" s="19">
        <f>IF(A10="","",N(C10)-N(B10))</f>
      </c>
      <c r="E10" s="38"/>
    </row>
    <row r="11" spans="1:5" x14ac:dyDescent="0.25">
      <c r="A11" s="7">
        <f>'月別集計'!A11</f>
      </c>
      <c r="B11" s="11">
        <f>'月別集計'!B11</f>
      </c>
      <c r="C11" s="11">
        <f>IF(A11="","",'月別集計'!O11)</f>
      </c>
      <c r="D11" s="19">
        <f>IF(A11="","",N(C11)-N(B11))</f>
      </c>
      <c r="E11" s="38"/>
    </row>
    <row r="12" spans="1:5" x14ac:dyDescent="0.25">
      <c r="A12" s="7">
        <f>'月別集計'!A12</f>
      </c>
      <c r="B12" s="11">
        <f>'月別集計'!B12</f>
      </c>
      <c r="C12" s="11">
        <f>IF(A12="","",'月別集計'!O12)</f>
      </c>
      <c r="D12" s="19">
        <f>IF(A12="","",N(C12)-N(B12))</f>
      </c>
      <c r="E12" s="38"/>
    </row>
    <row r="13" spans="1:5" x14ac:dyDescent="0.25">
      <c r="A13" s="7">
        <f>'月別集計'!A13</f>
      </c>
      <c r="B13" s="11">
        <f>'月別集計'!B13</f>
      </c>
      <c r="C13" s="11">
        <f>IF(A13="","",'月別集計'!O13)</f>
      </c>
      <c r="D13" s="19">
        <f>IF(A13="","",N(C13)-N(B13))</f>
      </c>
      <c r="E13" s="38"/>
    </row>
    <row r="14" spans="1:5" x14ac:dyDescent="0.25">
      <c r="A14" s="7">
        <f>'月別集計'!A14</f>
      </c>
      <c r="B14" s="11">
        <f>'月別集計'!B14</f>
      </c>
      <c r="C14" s="11">
        <f>IF(A14="","",'月別集計'!O14)</f>
      </c>
      <c r="D14" s="19">
        <f>IF(A14="","",N(C14)-N(B14))</f>
      </c>
      <c r="E14" s="38"/>
    </row>
    <row r="15" spans="1:5" x14ac:dyDescent="0.25">
      <c r="A15" s="7">
        <f>'月別集計'!A15</f>
      </c>
      <c r="B15" s="11">
        <f>'月別集計'!B15</f>
      </c>
      <c r="C15" s="11">
        <f>IF(A15="","",'月別集計'!O15)</f>
      </c>
      <c r="D15" s="19">
        <f>IF(A15="","",N(C15)-N(B15))</f>
      </c>
      <c r="E15" s="38"/>
    </row>
    <row r="16" spans="1:5" x14ac:dyDescent="0.25">
      <c r="A16" s="7">
        <f>'月別集計'!A16</f>
      </c>
      <c r="B16" s="11">
        <f>'月別集計'!B16</f>
      </c>
      <c r="C16" s="11">
        <f>IF(A16="","",'月別集計'!O16)</f>
      </c>
      <c r="D16" s="19">
        <f>IF(A16="","",N(C16)-N(B16))</f>
      </c>
      <c r="E16" s="38"/>
    </row>
    <row r="17" spans="1:5" x14ac:dyDescent="0.25">
      <c r="A17" s="13" t="s">
        <v>199</v>
      </c>
      <c r="B17" s="14">
        <f>SUM(B6:B16)</f>
      </c>
      <c r="C17" s="14">
        <f>SUM(C6:C16)</f>
      </c>
      <c r="D17" s="22">
        <f>C17-B17</f>
      </c>
      <c r="E17" s="7"/>
    </row>
    <row r="19" spans="1:1" x14ac:dyDescent="0.25">
      <c r="A19" s="28" t="s">
        <v>206</v>
      </c>
    </row>
    <row r="20" spans="1:5" x14ac:dyDescent="0.25">
      <c r="A20" s="3" t="s">
        <v>122</v>
      </c>
      <c r="B20" s="3" t="s">
        <v>48</v>
      </c>
      <c r="C20" s="3" t="s">
        <v>202</v>
      </c>
      <c r="D20" s="3" t="s">
        <v>203</v>
      </c>
      <c r="E20" s="3" t="s">
        <v>204</v>
      </c>
    </row>
    <row r="21" spans="1:5" x14ac:dyDescent="0.25">
      <c r="A21" s="7">
        <f>'月別集計'!A20</f>
      </c>
      <c r="B21" s="11">
        <f>'月別集計'!B20</f>
      </c>
      <c r="C21" s="11">
        <f>IF(A21="","",'月別集計'!O20)</f>
      </c>
      <c r="D21" s="19">
        <f>IF(A21="","",N(C21)-N(B21))</f>
      </c>
      <c r="E21" s="38"/>
    </row>
    <row r="22" spans="1:5" x14ac:dyDescent="0.25">
      <c r="A22" s="7">
        <f>'月別集計'!A21</f>
      </c>
      <c r="B22" s="11">
        <f>'月別集計'!B21</f>
      </c>
      <c r="C22" s="11">
        <f>IF(A22="","",'月別集計'!O21)</f>
      </c>
      <c r="D22" s="19">
        <f>IF(A22="","",N(C22)-N(B22))</f>
      </c>
      <c r="E22" s="38"/>
    </row>
    <row r="23" spans="1:5" x14ac:dyDescent="0.25">
      <c r="A23" s="7">
        <f>'月別集計'!A22</f>
      </c>
      <c r="B23" s="11">
        <f>'月別集計'!B22</f>
      </c>
      <c r="C23" s="11">
        <f>IF(A23="","",'月別集計'!O22)</f>
      </c>
      <c r="D23" s="19">
        <f>IF(A23="","",N(C23)-N(B23))</f>
      </c>
      <c r="E23" s="38"/>
    </row>
    <row r="24" spans="1:5" x14ac:dyDescent="0.25">
      <c r="A24" s="7">
        <f>'月別集計'!A23</f>
      </c>
      <c r="B24" s="11">
        <f>'月別集計'!B23</f>
      </c>
      <c r="C24" s="11">
        <f>IF(A24="","",'月別集計'!O23)</f>
      </c>
      <c r="D24" s="19">
        <f>IF(A24="","",N(C24)-N(B24))</f>
      </c>
      <c r="E24" s="38"/>
    </row>
    <row r="25" spans="1:5" x14ac:dyDescent="0.25">
      <c r="A25" s="7">
        <f>'月別集計'!A24</f>
      </c>
      <c r="B25" s="11">
        <f>'月別集計'!B24</f>
      </c>
      <c r="C25" s="11">
        <f>IF(A25="","",'月別集計'!O24)</f>
      </c>
      <c r="D25" s="19">
        <f>IF(A25="","",N(C25)-N(B25))</f>
      </c>
      <c r="E25" s="38"/>
    </row>
    <row r="26" spans="1:5" x14ac:dyDescent="0.25">
      <c r="A26" s="7">
        <f>'月別集計'!A25</f>
      </c>
      <c r="B26" s="11">
        <f>'月別集計'!B25</f>
      </c>
      <c r="C26" s="11">
        <f>IF(A26="","",'月別集計'!O25)</f>
      </c>
      <c r="D26" s="19">
        <f>IF(A26="","",N(C26)-N(B26))</f>
      </c>
      <c r="E26" s="38"/>
    </row>
    <row r="27" spans="1:5" x14ac:dyDescent="0.25">
      <c r="A27" s="7">
        <f>'月別集計'!A26</f>
      </c>
      <c r="B27" s="11">
        <f>'月別集計'!B26</f>
      </c>
      <c r="C27" s="11">
        <f>IF(A27="","",'月別集計'!O26)</f>
      </c>
      <c r="D27" s="19">
        <f>IF(A27="","",N(C27)-N(B27))</f>
      </c>
      <c r="E27" s="38"/>
    </row>
    <row r="28" spans="1:5" x14ac:dyDescent="0.25">
      <c r="A28" s="7">
        <f>'月別集計'!A27</f>
      </c>
      <c r="B28" s="11">
        <f>'月別集計'!B27</f>
      </c>
      <c r="C28" s="11">
        <f>IF(A28="","",'月別集計'!O27)</f>
      </c>
      <c r="D28" s="19">
        <f>IF(A28="","",N(C28)-N(B28))</f>
      </c>
      <c r="E28" s="38"/>
    </row>
    <row r="29" spans="1:5" x14ac:dyDescent="0.25">
      <c r="A29" s="7">
        <f>'月別集計'!A28</f>
      </c>
      <c r="B29" s="11">
        <f>'月別集計'!B28</f>
      </c>
      <c r="C29" s="11">
        <f>IF(A29="","",'月別集計'!O28)</f>
      </c>
      <c r="D29" s="19">
        <f>IF(A29="","",N(C29)-N(B29))</f>
      </c>
      <c r="E29" s="38" t="s">
        <v>207</v>
      </c>
    </row>
    <row r="30" spans="1:5" x14ac:dyDescent="0.25">
      <c r="A30" s="7">
        <f>'月別集計'!A29</f>
      </c>
      <c r="B30" s="11">
        <f>'月別集計'!B29</f>
      </c>
      <c r="C30" s="11">
        <f>IF(A30="","",'月別集計'!O29)</f>
      </c>
      <c r="D30" s="19">
        <f>IF(A30="","",N(C30)-N(B30))</f>
      </c>
      <c r="E30" s="38" t="s">
        <v>208</v>
      </c>
    </row>
    <row r="31" spans="1:5" x14ac:dyDescent="0.25">
      <c r="A31" s="7">
        <f>'月別集計'!A30</f>
      </c>
      <c r="B31" s="11">
        <f>'月別集計'!B30</f>
      </c>
      <c r="C31" s="11">
        <f>IF(A31="","",'月別集計'!O30)</f>
      </c>
      <c r="D31" s="19">
        <f>IF(A31="","",N(C31)-N(B31))</f>
      </c>
      <c r="E31" s="38"/>
    </row>
    <row r="32" spans="1:5" x14ac:dyDescent="0.25">
      <c r="A32" s="7">
        <f>'月別集計'!A31</f>
      </c>
      <c r="B32" s="11">
        <f>'月別集計'!B31</f>
      </c>
      <c r="C32" s="11">
        <f>IF(A32="","",'月別集計'!O31)</f>
      </c>
      <c r="D32" s="19">
        <f>IF(A32="","",N(C32)-N(B32))</f>
      </c>
      <c r="E32" s="38"/>
    </row>
    <row r="33" spans="1:5" x14ac:dyDescent="0.25">
      <c r="A33" s="7">
        <f>'月別集計'!A32</f>
      </c>
      <c r="B33" s="11">
        <f>'月別集計'!B32</f>
      </c>
      <c r="C33" s="11">
        <f>IF(A33="","",'月別集計'!O32)</f>
      </c>
      <c r="D33" s="19">
        <f>IF(A33="","",N(C33)-N(B33))</f>
      </c>
      <c r="E33" s="38"/>
    </row>
    <row r="34" spans="1:5" x14ac:dyDescent="0.25">
      <c r="A34" s="7">
        <f>'月別集計'!A33</f>
      </c>
      <c r="B34" s="11">
        <f>'月別集計'!B33</f>
      </c>
      <c r="C34" s="11">
        <f>IF(A34="","",'月別集計'!O33)</f>
      </c>
      <c r="D34" s="19">
        <f>IF(A34="","",N(C34)-N(B34))</f>
      </c>
      <c r="E34" s="38"/>
    </row>
    <row r="35" spans="1:5" x14ac:dyDescent="0.25">
      <c r="A35" s="7">
        <f>'月別集計'!A34</f>
      </c>
      <c r="B35" s="11">
        <f>'月別集計'!B34</f>
      </c>
      <c r="C35" s="11">
        <f>IF(A35="","",'月別集計'!O34)</f>
      </c>
      <c r="D35" s="19">
        <f>IF(A35="","",N(C35)-N(B35))</f>
      </c>
      <c r="E35" s="38"/>
    </row>
    <row r="36" spans="1:5" x14ac:dyDescent="0.25">
      <c r="A36" s="13" t="s">
        <v>199</v>
      </c>
      <c r="B36" s="14">
        <f>SUM(B21:B35)</f>
      </c>
      <c r="C36" s="14">
        <f>SUM(C21:C35)</f>
      </c>
      <c r="D36" s="22">
        <f>C36-B36</f>
      </c>
      <c r="E36" s="7"/>
    </row>
    <row r="38" spans="1:2" x14ac:dyDescent="0.25">
      <c r="A38" s="7" t="s">
        <v>209</v>
      </c>
      <c r="B38" s="11">
        <f>C17</f>
      </c>
    </row>
    <row r="39" spans="1:2" x14ac:dyDescent="0.25">
      <c r="A39" s="7" t="s">
        <v>210</v>
      </c>
      <c r="B39" s="11">
        <f>C36</f>
      </c>
    </row>
    <row r="40" spans="1:2" x14ac:dyDescent="0.25">
      <c r="A40" s="13" t="s">
        <v>211</v>
      </c>
      <c r="B40" s="14">
        <f>B38-B39</f>
      </c>
    </row>
    <row r="42" spans="1:2" x14ac:dyDescent="0.25">
      <c r="A42" s="7" t="s">
        <v>212</v>
      </c>
      <c r="B42" s="11">
        <f>'月別集計'!N40</f>
      </c>
    </row>
    <row r="43" spans="1:5" x14ac:dyDescent="0.25">
      <c r="A43" s="13" t="s">
        <v>213</v>
      </c>
      <c r="B43" s="13">
        <f>IF(B40=B42,"一致","差額 "&amp;TEXT(B42-B40,"#,##0")&amp;" 円。月別集計の46〜49行を見てください")</f>
      </c>
      <c r="C43" s="13"/>
      <c r="D43" s="13"/>
      <c r="E43" s="13"/>
    </row>
    <row r="45" spans="1:2" x14ac:dyDescent="0.25">
      <c r="A45" s="7" t="s">
        <v>214</v>
      </c>
      <c r="B45" s="11">
        <f>IF('月別集計'!N42="","",'月別集計'!N42)</f>
      </c>
    </row>
    <row r="46" spans="1:2" x14ac:dyDescent="0.25">
      <c r="A46" s="7" t="s">
        <v>215</v>
      </c>
      <c r="B46" s="11">
        <f>IF('月別集計'!N43="","",'月別集計'!N43)</f>
      </c>
    </row>
    <row r="47" spans="1:5" x14ac:dyDescent="0.25">
      <c r="A47" s="13" t="s">
        <v>216</v>
      </c>
      <c r="B47" s="13">
        <f>IF(COUNT(B45:B46)&lt;2,"月別集計の42・43行に、3月末の現金と通帳の残高を入れてください",IF(B45+B46=B40,"一致","差額 "&amp;TEXT(B45+B46-B40,"#,##0")&amp;" 円。総会に出す前に原因を探してください"))</f>
      </c>
      <c r="C47" s="13"/>
      <c r="D47" s="13"/>
      <c r="E47" s="13"/>
    </row>
    <row r="48" spans="1:5" x14ac:dyDescent="0.25">
      <c r="A48" s="13" t="s">
        <v>86</v>
      </c>
      <c r="B48" s="13">
        <f>'最初に入れる'!B42</f>
      </c>
      <c r="C48" s="13"/>
      <c r="D48" s="13"/>
      <c r="E48" s="13"/>
    </row>
    <row r="50" spans="1:1" s="39" customFormat="1" x14ac:dyDescent="0.25">
      <c r="A50" s="39" t="s">
        <v>217</v>
      </c>
    </row>
    <row r="51" spans="1:1" s="39" customFormat="1" x14ac:dyDescent="0.25">
      <c r="A51" s="39" t="s">
        <v>218</v>
      </c>
    </row>
    <row r="52" ht="24" customHeight="1" spans="1:4" s="39" customFormat="1" x14ac:dyDescent="0.25">
      <c r="A52" s="39">
        <f>'最初に入れる'!$B$4&amp;"年度 "&amp;'最初に入れる'!$B$3&amp;"　会計"</f>
      </c>
      <c r="D52" s="39" t="s">
        <v>219</v>
      </c>
    </row>
    <row r="54" spans="1:1" s="39" customFormat="1" x14ac:dyDescent="0.25">
      <c r="A54" s="39" t="s">
        <v>218</v>
      </c>
    </row>
    <row r="55" ht="32" customHeight="1" spans="1:5" s="39" customFormat="1" x14ac:dyDescent="0.25">
      <c r="A55" s="40">
        <f>'最初に入れる'!$B$4&amp;"年度 "&amp;'最初に入れる'!$B$3&amp;" 会計について、帳簿（出納帳）、通帳、領収書等と照合の結果、適正に処理されたことを証します。"</f>
      </c>
      <c r="B55" s="40"/>
      <c r="C55" s="40"/>
      <c r="D55" s="40"/>
      <c r="E55" s="40"/>
    </row>
    <row r="56" ht="24" customHeight="1" spans="1:4" s="39" customFormat="1" x14ac:dyDescent="0.25">
      <c r="A56" s="39">
        <f>'最初に入れる'!$B$4&amp;"年度 "&amp;'最初に入れる'!$B$3&amp;"　会計監査"</f>
      </c>
      <c r="D56" s="39" t="s">
        <v>219</v>
      </c>
    </row>
    <row r="57" ht="24" customHeight="1" spans="1:4" s="39" customFormat="1" x14ac:dyDescent="0.25">
      <c r="A57" s="39">
        <f>'最初に入れる'!$B$4&amp;"年度 "&amp;'最初に入れる'!$B$3&amp;"　会計監査"</f>
      </c>
      <c r="D57" s="39" t="s">
        <v>219</v>
      </c>
    </row>
    <row r="59" spans="1:1" x14ac:dyDescent="0.25">
      <c r="A59" s="6" t="s">
        <v>220</v>
      </c>
    </row>
  </sheetData>
  <sheetProtection sheet="1" formatColumns="0"/>
  <mergeCells count="6">
    <mergeCell ref="A1:E1"/>
    <mergeCell ref="A2:E2"/>
    <mergeCell ref="B43:E43"/>
    <mergeCell ref="B47:E47"/>
    <mergeCell ref="B48:E48"/>
    <mergeCell ref="A55:E55"/>
  </mergeCells>
  <pageMargins left="0.5" right="0.5" top="0.6" bottom="0.6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使い方</vt:lpstr>
      <vt:lpstr>最初に入れる</vt:lpstr>
      <vt:lpstr>会費の集金表</vt:lpstr>
      <vt:lpstr>現金出納帳</vt:lpstr>
      <vt:lpstr>通帳出納帳</vt:lpstr>
      <vt:lpstr>月別集計</vt:lpstr>
      <vt:lpstr>予算の進み具合</vt:lpstr>
      <vt:lpstr>決算報告書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2026-10-12T02:01:07Z</dcterms:created>
  <dcterms:modified xsi:type="dcterms:W3CDTF">2026-10-12T02:01:07Z</dcterms:modified>
</cp:coreProperties>
</file>